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drawings/drawing3.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4.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40" windowWidth="15820" windowHeight="15560" tabRatio="500" activeTab="0"/>
  </bookViews>
  <sheets>
    <sheet name="ATB omslag" sheetId="1" r:id="rId1"/>
    <sheet name="Def - Allm" sheetId="2" r:id="rId2"/>
    <sheet name="A" sheetId="3" r:id="rId3"/>
    <sheet name="B" sheetId="4" r:id="rId4"/>
    <sheet name="Klimatsk-Styr" sheetId="5" r:id="rId5"/>
    <sheet name="Interiör" sheetId="6" r:id="rId6"/>
    <sheet name="Värme" sheetId="7" r:id="rId7"/>
    <sheet name="Vent" sheetId="8" r:id="rId8"/>
    <sheet name="Kyla" sheetId="9" r:id="rId9"/>
    <sheet name="Belysn." sheetId="10" r:id="rId10"/>
    <sheet name="Elsystem" sheetId="11" r:id="rId11"/>
    <sheet name="VA" sheetId="12" r:id="rId12"/>
    <sheet name="UC-Pann" sheetId="13" r:id="rId13"/>
    <sheet name="Varmv" sheetId="14" r:id="rId14"/>
    <sheet name="VP-SOL" sheetId="15" r:id="rId15"/>
    <sheet name="ÅTGÄRD" sheetId="16" r:id="rId16"/>
    <sheet name="Dekl. ED" sheetId="17" r:id="rId17"/>
    <sheet name="Dekl. A" sheetId="18" r:id="rId18"/>
    <sheet name="E-dekl 2" sheetId="19" r:id="rId19"/>
  </sheets>
  <definedNames>
    <definedName name="_xlnm._FilterDatabase" localSheetId="17" hidden="1">'Dekl. A'!$P$87:$AC$118</definedName>
    <definedName name="_xlnm.Print_Area" localSheetId="2">'A'!$A$1:$CH$327</definedName>
    <definedName name="_xlnm.Print_Area" localSheetId="0">'ATB omslag'!$A$1:$P$43</definedName>
    <definedName name="_xlnm.Print_Area" localSheetId="3">'B'!$A$1:$CH$327</definedName>
    <definedName name="_xlnm.Print_Area" localSheetId="9">'Belysn.'!$A$1:$N$61</definedName>
    <definedName name="_xlnm.Print_Area" localSheetId="1">'Def - Allm'!$A$1:$N$113</definedName>
    <definedName name="_xlnm.Print_Area" localSheetId="16">'Dekl. ED'!$A$1:$P$47</definedName>
    <definedName name="_xlnm.Print_Area" localSheetId="18">'E-dekl 2'!$A$1:$N$146</definedName>
    <definedName name="_xlnm.Print_Area" localSheetId="10">'Elsystem'!$A$1:$N$56</definedName>
    <definedName name="_xlnm.Print_Area" localSheetId="5">'Interiör'!$A$1:$T$106</definedName>
    <definedName name="_xlnm.Print_Area" localSheetId="4">'Klimatsk-Styr'!$A$1:$O$97</definedName>
    <definedName name="_xlnm.Print_Area" localSheetId="8">'Kyla'!$A$1:$N$62</definedName>
    <definedName name="_xlnm.Print_Area" localSheetId="12">'UC-Pann'!$A$1:$M$65</definedName>
    <definedName name="_xlnm.Print_Area" localSheetId="11">'VA'!$A$1:$N$59</definedName>
    <definedName name="_xlnm.Print_Area" localSheetId="13">'Varmv'!$A$1:$O$59</definedName>
    <definedName name="_xlnm.Print_Area" localSheetId="7">'Vent'!$A$1:$S$101</definedName>
    <definedName name="_xlnm.Print_Area" localSheetId="14">'VP-SOL'!$A$1:$L$88</definedName>
    <definedName name="_xlnm.Print_Area" localSheetId="6">'Värme'!$A$1:$N$68</definedName>
    <definedName name="_xlnm.Print_Area" localSheetId="15">'ÅTGÄRD'!$A$1:$AE$114</definedName>
  </definedNames>
  <calcPr fullCalcOnLoad="1"/>
</workbook>
</file>

<file path=xl/comments10.xml><?xml version="1.0" encoding="utf-8"?>
<comments xmlns="http://schemas.openxmlformats.org/spreadsheetml/2006/main">
  <authors>
    <author>Ulf Rengholt</author>
  </authors>
  <commentList>
    <comment ref="E48" authorId="0">
      <text>
        <r>
          <rPr>
            <b/>
            <sz val="11"/>
            <rFont val="Arial Narrow"/>
            <family val="0"/>
          </rPr>
          <t>I denna kolumn redovisas teknisk typ av åtgärd, dvs beteckningen för det tekniska system inom vilket åtgärden utförs, ex vis klimatskal (K), värmesystem (T), o s v - se Blad  "Def"</t>
        </r>
      </text>
    </comment>
    <comment ref="F48" authorId="0">
      <text>
        <r>
          <rPr>
            <b/>
            <sz val="11"/>
            <rFont val="Arial Narrow"/>
            <family val="0"/>
          </rPr>
          <t>I denna kolumn redovisas åtgärdens komplexitetstyp (typ1, typ2 eller typ 3) enligt definition. på blad "A" - avsnitt 1.</t>
        </r>
      </text>
    </comment>
    <comment ref="G48" authorId="0">
      <text>
        <r>
          <rPr>
            <b/>
            <sz val="11"/>
            <rFont val="Arial Narrow"/>
            <family val="0"/>
          </rPr>
          <t>I denna kolumn redovisas det våningsplan där åtgärden skall utföras.
Våningsplan betecknas med "P", ex. vis P1.
Antal våningsplan redovisas på blad "A"</t>
        </r>
      </text>
    </comment>
    <comment ref="H48" authorId="0">
      <text>
        <r>
          <rPr>
            <b/>
            <sz val="11"/>
            <rFont val="Arial Narrow"/>
            <family val="0"/>
          </rPr>
          <t>I denna kolumn redovisas den verksamhet (område) inom byggnaden där åtgärden skall utföras
Verksamhet betecknas med "V", ex. vis V1.</t>
        </r>
        <r>
          <rPr>
            <sz val="9"/>
            <rFont val="Verdana"/>
            <family val="0"/>
          </rPr>
          <t xml:space="preserve">
</t>
        </r>
        <r>
          <rPr>
            <b/>
            <sz val="11"/>
            <rFont val="Arial Narrow"/>
            <family val="0"/>
          </rPr>
          <t>Vilka verksamheter som förekommer redovisas på blad "A".</t>
        </r>
      </text>
    </comment>
  </commentList>
</comments>
</file>

<file path=xl/comments11.xml><?xml version="1.0" encoding="utf-8"?>
<comments xmlns="http://schemas.openxmlformats.org/spreadsheetml/2006/main">
  <authors>
    <author>Ulf Rengholt</author>
  </authors>
  <commentList>
    <comment ref="E42" authorId="0">
      <text>
        <r>
          <rPr>
            <b/>
            <sz val="11"/>
            <rFont val="Arial Narrow"/>
            <family val="0"/>
          </rPr>
          <t>I denna kolumn redovisas teknisk typ av åtgärd, dvs beteckningen för det tekniska system inom vilket åtgärden utförs, ex vis klimatskal (K), värmesystem (T), o s v - se Blad  "Def"</t>
        </r>
      </text>
    </comment>
    <comment ref="F42" authorId="0">
      <text>
        <r>
          <rPr>
            <b/>
            <sz val="11"/>
            <rFont val="Arial Narrow"/>
            <family val="0"/>
          </rPr>
          <t>I denna kolumn redovisas åtgärdens komplexitetstyp (typ1, typ2 eller typ 3) enligt definition. på blad "A" - avsnitt 1.</t>
        </r>
      </text>
    </comment>
    <comment ref="G42" authorId="0">
      <text>
        <r>
          <rPr>
            <b/>
            <sz val="11"/>
            <rFont val="Arial Narrow"/>
            <family val="0"/>
          </rPr>
          <t>I denna kolumn redovisas det våningsplan där åtgärden skall utföras.
Våningsplan betecknas med "P", ex. vis P1.
Antal våningsplan redovisas på blad "A"</t>
        </r>
      </text>
    </comment>
    <comment ref="H42" authorId="0">
      <text>
        <r>
          <rPr>
            <b/>
            <sz val="11"/>
            <rFont val="Arial Narrow"/>
            <family val="0"/>
          </rPr>
          <t>I denna kolumn redovisas den verksamhet (område) inom byggnaden där åtgärden skall utföras
Verksamhet betecknas med "V", ex. vis V1.</t>
        </r>
        <r>
          <rPr>
            <sz val="9"/>
            <rFont val="Verdana"/>
            <family val="0"/>
          </rPr>
          <t xml:space="preserve">
</t>
        </r>
        <r>
          <rPr>
            <b/>
            <sz val="11"/>
            <rFont val="Arial Narrow"/>
            <family val="0"/>
          </rPr>
          <t>Vilka verksamheter som förekommer redovisas på blad "A".</t>
        </r>
      </text>
    </comment>
  </commentList>
</comments>
</file>

<file path=xl/comments12.xml><?xml version="1.0" encoding="utf-8"?>
<comments xmlns="http://schemas.openxmlformats.org/spreadsheetml/2006/main">
  <authors>
    <author>Ulf Rengholt</author>
  </authors>
  <commentList>
    <comment ref="E49" authorId="0">
      <text>
        <r>
          <rPr>
            <b/>
            <sz val="11"/>
            <rFont val="Arial Narrow"/>
            <family val="0"/>
          </rPr>
          <t>I denna kolumn redovisas teknisk typ av åtgärd, dvs beteckningen för det tekniska system inom vilket åtgärden utförs, ex vis klimatskal (K), värmesystem (T), o s v - se Blad  "Def"</t>
        </r>
      </text>
    </comment>
    <comment ref="F49" authorId="0">
      <text>
        <r>
          <rPr>
            <b/>
            <sz val="11"/>
            <rFont val="Arial Narrow"/>
            <family val="0"/>
          </rPr>
          <t>I denna kolumn redovisas åtgärdens komplexitetstyp (typ1, typ2 eller typ 3) enligt definition. på blad "A" - avsnitt 1.</t>
        </r>
      </text>
    </comment>
    <comment ref="G49" authorId="0">
      <text>
        <r>
          <rPr>
            <b/>
            <sz val="11"/>
            <rFont val="Arial Narrow"/>
            <family val="0"/>
          </rPr>
          <t>I denna kolumn redovisas det våningsplan där åtgärden skall utföras.
Våningsplan betecknas med "P", ex. vis P1.
Antal våningsplan redovisas på blad "A"</t>
        </r>
      </text>
    </comment>
    <comment ref="H49" authorId="0">
      <text>
        <r>
          <rPr>
            <b/>
            <sz val="11"/>
            <rFont val="Arial Narrow"/>
            <family val="0"/>
          </rPr>
          <t>I denna kolumn redovisas den verksamhet (område) inom byggnaden där åtgärden skall utföras
Verksamhet betecknas med "V", ex. vis V1.</t>
        </r>
        <r>
          <rPr>
            <sz val="9"/>
            <rFont val="Verdana"/>
            <family val="0"/>
          </rPr>
          <t xml:space="preserve">
</t>
        </r>
        <r>
          <rPr>
            <b/>
            <sz val="11"/>
            <rFont val="Arial Narrow"/>
            <family val="0"/>
          </rPr>
          <t>Vilka verksamheter som förekommer redovisas på blad "A".</t>
        </r>
      </text>
    </comment>
  </commentList>
</comments>
</file>

<file path=xl/comments13.xml><?xml version="1.0" encoding="utf-8"?>
<comments xmlns="http://schemas.openxmlformats.org/spreadsheetml/2006/main">
  <authors>
    <author>Ulf Rengholt</author>
  </authors>
  <commentList>
    <comment ref="E59" authorId="0">
      <text>
        <r>
          <rPr>
            <b/>
            <sz val="11"/>
            <rFont val="Arial Narrow"/>
            <family val="0"/>
          </rPr>
          <t>I denna kolumn redovisas teknisk typ av åtgärd, dvs beteckningen för det tekniska system inom vilket åtgärden utförs, ex vis klimatskal (K), värmesystem (T), o s v - se Blad  "Def"</t>
        </r>
      </text>
    </comment>
    <comment ref="F59" authorId="0">
      <text>
        <r>
          <rPr>
            <b/>
            <sz val="11"/>
            <rFont val="Arial Narrow"/>
            <family val="0"/>
          </rPr>
          <t>I denna kolumn redovisas åtgärdens komplexitetstyp (typ1, typ2 eller typ 3) enligt definition. på blad "A" - avsnitt 1.</t>
        </r>
      </text>
    </comment>
    <comment ref="G59" authorId="0">
      <text>
        <r>
          <rPr>
            <b/>
            <sz val="11"/>
            <rFont val="Arial Narrow"/>
            <family val="0"/>
          </rPr>
          <t>I denna kolumn redovisas det våningsplan där åtgärden skall utföras.
Våningsplan betecknas med "P", ex. vis P1.
Antal våningsplan redovisas på blad "A"</t>
        </r>
      </text>
    </comment>
    <comment ref="H59" authorId="0">
      <text>
        <r>
          <rPr>
            <b/>
            <sz val="11"/>
            <rFont val="Arial Narrow"/>
            <family val="0"/>
          </rPr>
          <t>I denna kolumn redovisas den verksamhet (område) inom byggnaden där åtgärden skall utföras
Verksamhet betecknas med "V", ex. vis V1.</t>
        </r>
        <r>
          <rPr>
            <sz val="9"/>
            <rFont val="Verdana"/>
            <family val="0"/>
          </rPr>
          <t xml:space="preserve">
</t>
        </r>
        <r>
          <rPr>
            <b/>
            <sz val="11"/>
            <rFont val="Arial Narrow"/>
            <family val="0"/>
          </rPr>
          <t>Vilka verksamheter som förekommer redovisas på blad "A".</t>
        </r>
      </text>
    </comment>
  </commentList>
</comments>
</file>

<file path=xl/comments14.xml><?xml version="1.0" encoding="utf-8"?>
<comments xmlns="http://schemas.openxmlformats.org/spreadsheetml/2006/main">
  <authors>
    <author>Ulf Rengholt</author>
  </authors>
  <commentList>
    <comment ref="E43" authorId="0">
      <text>
        <r>
          <rPr>
            <b/>
            <sz val="11"/>
            <rFont val="Arial Narrow"/>
            <family val="0"/>
          </rPr>
          <t>I denna kolumn redovisas teknisk typ av åtgärd, dvs beteckningen för det tekniska system inom vilket åtgärden utförs, ex vis klimatskal (K), värmesystem (T), o s v - se Blad  "Def"</t>
        </r>
      </text>
    </comment>
    <comment ref="F43" authorId="0">
      <text>
        <r>
          <rPr>
            <b/>
            <sz val="11"/>
            <rFont val="Arial Narrow"/>
            <family val="0"/>
          </rPr>
          <t>I denna kolumn redovisas åtgärdens komplexitetstyp (typ1, typ2 eller typ 3) enligt definition. på blad "A" - avsnitt 1.</t>
        </r>
      </text>
    </comment>
    <comment ref="G43" authorId="0">
      <text>
        <r>
          <rPr>
            <b/>
            <sz val="11"/>
            <rFont val="Arial Narrow"/>
            <family val="0"/>
          </rPr>
          <t>I denna kolumn redovisas det våningsplan där åtgärden skall utföras.
Våningsplan betecknas med "P", ex. vis P1.
Antal våningsplan redovisas på blad "A"</t>
        </r>
      </text>
    </comment>
    <comment ref="H43" authorId="0">
      <text>
        <r>
          <rPr>
            <b/>
            <sz val="11"/>
            <rFont val="Arial Narrow"/>
            <family val="0"/>
          </rPr>
          <t>I denna kolumn redovisas den verksamhet (område) inom byggnaden där åtgärden skall utföras
Verksamhet betecknas med "V", ex. vis V1.</t>
        </r>
        <r>
          <rPr>
            <sz val="9"/>
            <rFont val="Verdana"/>
            <family val="0"/>
          </rPr>
          <t xml:space="preserve">
</t>
        </r>
        <r>
          <rPr>
            <b/>
            <sz val="11"/>
            <rFont val="Arial Narrow"/>
            <family val="0"/>
          </rPr>
          <t>Vilka verksamheter som förekommer redovisas på blad "A".</t>
        </r>
      </text>
    </comment>
  </commentList>
</comments>
</file>

<file path=xl/comments15.xml><?xml version="1.0" encoding="utf-8"?>
<comments xmlns="http://schemas.openxmlformats.org/spreadsheetml/2006/main">
  <authors>
    <author>Ulf Rengholt</author>
  </authors>
  <commentList>
    <comment ref="G66" authorId="0">
      <text>
        <r>
          <rPr>
            <b/>
            <sz val="11"/>
            <rFont val="Arial Narrow"/>
            <family val="0"/>
          </rPr>
          <t>I denna kolumn redovisas teknisk typ av åtgärd, dvs beteckningen för det tekniska system inom vilket åtgärden utförs, ex vis klimatskal (K), värmesystem (T), o s v - se Blad  "Def"</t>
        </r>
      </text>
    </comment>
    <comment ref="H66" authorId="0">
      <text>
        <r>
          <rPr>
            <b/>
            <sz val="11"/>
            <rFont val="Arial Narrow"/>
            <family val="0"/>
          </rPr>
          <t>I denna kolumn redovisas åtgärdens komplexitetstyp (typ1, typ2 eller typ 3) enligt definition. på blad "A" - avsnitt 1.</t>
        </r>
      </text>
    </comment>
    <comment ref="G75" authorId="0">
      <text>
        <r>
          <rPr>
            <b/>
            <sz val="11"/>
            <rFont val="Arial Narrow"/>
            <family val="0"/>
          </rPr>
          <t>I denna kolumn redovisas teknisk typ av åtgärd, dvs beteckningen för det tekniska system inom vilket åtgärden utförs, ex vis klimatskal (K), värmesystem (T), o s v - se Blad  "Def"</t>
        </r>
      </text>
    </comment>
    <comment ref="H75" authorId="0">
      <text>
        <r>
          <rPr>
            <b/>
            <sz val="11"/>
            <rFont val="Arial Narrow"/>
            <family val="0"/>
          </rPr>
          <t>I denna kolumn redovisas åtgärdens komplexitetstyp (typ1, typ2 eller typ 3) enligt definition. på blad "A" - avsnitt 1.</t>
        </r>
      </text>
    </comment>
  </commentList>
</comments>
</file>

<file path=xl/comments16.xml><?xml version="1.0" encoding="utf-8"?>
<comments xmlns="http://schemas.openxmlformats.org/spreadsheetml/2006/main">
  <authors>
    <author>Ulf Rengholt</author>
  </authors>
  <commentList>
    <comment ref="I4" authorId="0">
      <text>
        <r>
          <rPr>
            <b/>
            <sz val="11"/>
            <rFont val="Arial Narrow"/>
            <family val="0"/>
          </rPr>
          <t>I denna kolumn redovisas teknisk typ av åtgärd, dvs beteckningen för det tekniska system inom vilket åtgärden utförs, ex vis klimatskal (K), värmesystem (T), o s v - se Blad  "Def"</t>
        </r>
      </text>
    </comment>
    <comment ref="J4" authorId="0">
      <text>
        <r>
          <rPr>
            <b/>
            <sz val="11"/>
            <rFont val="Arial Narrow"/>
            <family val="0"/>
          </rPr>
          <t>I denna kolumn redovisas åtgärdens komplexitetstyp (typ1, typ2 eller typ 3) enligt definition. på blad "A" - avsnitt 1.</t>
        </r>
      </text>
    </comment>
    <comment ref="K4" authorId="0">
      <text>
        <r>
          <rPr>
            <b/>
            <sz val="11"/>
            <rFont val="Arial Narrow"/>
            <family val="0"/>
          </rPr>
          <t>I denna kolumn redovisas det våningsplan där åtgärden skall utföras.
Våningsplan betecknas med "P", ex. vis P1.
Antal våningsplan redovisas på blad "A"</t>
        </r>
      </text>
    </comment>
    <comment ref="L4" authorId="0">
      <text>
        <r>
          <rPr>
            <b/>
            <sz val="11"/>
            <rFont val="Arial Narrow"/>
            <family val="0"/>
          </rPr>
          <t>I denna kolumn redovisas den verksamhet (område) inom byggnaden där åtgärden skall utföras
Verksamhet betecknas med "V", ex. vis V1.</t>
        </r>
        <r>
          <rPr>
            <sz val="9"/>
            <rFont val="Verdana"/>
            <family val="0"/>
          </rPr>
          <t xml:space="preserve">
</t>
        </r>
        <r>
          <rPr>
            <b/>
            <sz val="11"/>
            <rFont val="Arial Narrow"/>
            <family val="0"/>
          </rPr>
          <t>Vilka verksamheter som förekommer redovisas på blad "A".</t>
        </r>
      </text>
    </comment>
    <comment ref="I40" authorId="0">
      <text>
        <r>
          <rPr>
            <b/>
            <sz val="11"/>
            <rFont val="Arial Narrow"/>
            <family val="0"/>
          </rPr>
          <t>I denna kolumn redovisas teknisk typ av åtgärd, dvs beteckningen för det tekniska system inom vilket åtgärden utförs, ex vis klimatskal (K), värmesystem (T), o s v - se Blad  "Def"</t>
        </r>
      </text>
    </comment>
    <comment ref="J40" authorId="0">
      <text>
        <r>
          <rPr>
            <b/>
            <sz val="11"/>
            <rFont val="Arial Narrow"/>
            <family val="0"/>
          </rPr>
          <t>I denna kolumn redovisas åtgärdens komplexitetstyp (typ1, typ2 eller typ 3) enligt definition. på blad "A" - avsnitt 1.</t>
        </r>
      </text>
    </comment>
    <comment ref="K40" authorId="0">
      <text>
        <r>
          <rPr>
            <b/>
            <sz val="11"/>
            <rFont val="Arial Narrow"/>
            <family val="0"/>
          </rPr>
          <t>I denna kolumn redovisas det våningsplan där åtgärden skall utföras.
Våningsplan betecknas med "P", ex. vis P1.
Antal våningsplan redovisas på blad "A"</t>
        </r>
      </text>
    </comment>
    <comment ref="L40" authorId="0">
      <text>
        <r>
          <rPr>
            <b/>
            <sz val="11"/>
            <rFont val="Arial Narrow"/>
            <family val="0"/>
          </rPr>
          <t>I denna kolumn redovisas den verksamhet (område) inom byggnaden där åtgärden skall utföras
Verksamhet betecknas med "V", ex. vis V1.</t>
        </r>
        <r>
          <rPr>
            <sz val="9"/>
            <rFont val="Verdana"/>
            <family val="0"/>
          </rPr>
          <t xml:space="preserve">
</t>
        </r>
        <r>
          <rPr>
            <b/>
            <sz val="11"/>
            <rFont val="Arial Narrow"/>
            <family val="0"/>
          </rPr>
          <t>Vilka verksamheter som förekommer redovisas på blad "A".</t>
        </r>
      </text>
    </comment>
    <comment ref="I81" authorId="0">
      <text>
        <r>
          <rPr>
            <b/>
            <sz val="11"/>
            <rFont val="Arial Narrow"/>
            <family val="0"/>
          </rPr>
          <t>I denna kolumn redovisas teknisk typ av åtgärd, dvs beteckningen för det tekniska system inom vilket åtgärden utförs, ex vis klimatskal (K), värmesystem (T), o s v - se Blad  "Def"</t>
        </r>
      </text>
    </comment>
    <comment ref="J81" authorId="0">
      <text>
        <r>
          <rPr>
            <b/>
            <sz val="11"/>
            <rFont val="Arial Narrow"/>
            <family val="0"/>
          </rPr>
          <t>I denna kolumn redovisas åtgärdens komplexitetstyp (typ1, typ2 eller typ 3) enligt definition. på blad "A" - avsnitt 1.</t>
        </r>
      </text>
    </comment>
    <comment ref="K81" authorId="0">
      <text>
        <r>
          <rPr>
            <b/>
            <sz val="11"/>
            <rFont val="Arial Narrow"/>
            <family val="0"/>
          </rPr>
          <t>I denna kolumn redovisas det våningsplan där åtgärden skall utföras.
Våningsplan betecknas med "P", ex. vis P1.
Antal våningsplan redovisas på blad "A"</t>
        </r>
      </text>
    </comment>
    <comment ref="L81" authorId="0">
      <text>
        <r>
          <rPr>
            <b/>
            <sz val="11"/>
            <rFont val="Arial Narrow"/>
            <family val="0"/>
          </rPr>
          <t>I denna kolumn redovisas den verksamhet (område) inom byggnaden där åtgärden skall utföras
Verksamhet betecknas med "V", ex. vis V1.</t>
        </r>
        <r>
          <rPr>
            <sz val="9"/>
            <rFont val="Verdana"/>
            <family val="0"/>
          </rPr>
          <t xml:space="preserve">
</t>
        </r>
        <r>
          <rPr>
            <b/>
            <sz val="11"/>
            <rFont val="Arial Narrow"/>
            <family val="0"/>
          </rPr>
          <t>Vilka verksamheter som förekommer redovisas på blad "A".</t>
        </r>
      </text>
    </comment>
    <comment ref="AE4" authorId="0">
      <text>
        <r>
          <rPr>
            <b/>
            <sz val="11"/>
            <rFont val="Arial Narrow"/>
            <family val="0"/>
          </rPr>
          <t xml:space="preserve">Använd tabell "2 Nuvärde" för att beräkna nuvärdet av en årlig energibesparing (utan annan driftkostnad) med de kalkylförutsättningar som redovisas under Tabell 1 "1. Kalkylförutsättningar". 
</t>
        </r>
        <r>
          <rPr>
            <sz val="11"/>
            <rFont val="Arial Narrow"/>
            <family val="0"/>
          </rPr>
          <t/>
        </r>
      </text>
    </comment>
    <comment ref="Q8" authorId="0">
      <text>
        <r>
          <rPr>
            <sz val="11"/>
            <rFont val="Arial Narrow"/>
            <family val="0"/>
          </rPr>
          <t>Om specifikt värde inte finns kan följande värden användas för livslängd
Installationer 20 år
Klimatskal 40 år
Fönstertätning od 10 år</t>
        </r>
      </text>
    </comment>
    <comment ref="Q10" authorId="0">
      <text>
        <r>
          <rPr>
            <b/>
            <sz val="11"/>
            <rFont val="Arial Narrow"/>
            <family val="0"/>
          </rPr>
          <t>Om specifikt värde inte finns sätts 
-elkostnad  0,6  kr/kWh (exkl moms) 
-värmekostnad fjärrv. 0,4 kr/kWh (exkl. moms) 
-värmekostnad olja 0,7 kr/kWh (exkl. moms)
-biobränsle 0,3 kr/kWh (exkl. moms)</t>
        </r>
        <r>
          <rPr>
            <b/>
            <sz val="9"/>
            <rFont val="Verdana"/>
            <family val="0"/>
          </rPr>
          <t xml:space="preserve">  </t>
        </r>
        <r>
          <rPr>
            <sz val="9"/>
            <rFont val="Verdana"/>
            <family val="0"/>
          </rPr>
          <t xml:space="preserve">
</t>
        </r>
      </text>
    </comment>
  </commentList>
</comments>
</file>

<file path=xl/comments17.xml><?xml version="1.0" encoding="utf-8"?>
<comments xmlns="http://schemas.openxmlformats.org/spreadsheetml/2006/main">
  <authors>
    <author>Ulf Rengholt</author>
  </authors>
  <commentList>
    <comment ref="W1" authorId="0">
      <text>
        <r>
          <rPr>
            <b/>
            <sz val="11"/>
            <rFont val="Arial Narrow"/>
            <family val="0"/>
          </rPr>
          <t>Energideklarationen på motstående sida genereras automatiskt efter det att energipresyanda i kWh/år,m2Atemp skrivits in i cell W8</t>
        </r>
      </text>
    </comment>
  </commentList>
</comments>
</file>

<file path=xl/comments18.xml><?xml version="1.0" encoding="utf-8"?>
<comments xmlns="http://schemas.openxmlformats.org/spreadsheetml/2006/main">
  <authors>
    <author>Ulf Rengholt</author>
  </authors>
  <commentList>
    <comment ref="D49" authorId="0">
      <text>
        <r>
          <rPr>
            <b/>
            <sz val="11"/>
            <rFont val="Arial Narrow"/>
            <family val="0"/>
          </rPr>
          <t>Ange datum då resp. cert. E d erhållits.</t>
        </r>
        <r>
          <rPr>
            <b/>
            <sz val="9"/>
            <rFont val="Arial Narrow"/>
            <family val="0"/>
          </rPr>
          <t xml:space="preserve">
</t>
        </r>
        <r>
          <rPr>
            <b/>
            <sz val="11"/>
            <rFont val="Arial Narrow"/>
            <family val="0"/>
          </rPr>
          <t xml:space="preserve">
Använd datumformat 20xx-yy-zz</t>
        </r>
        <r>
          <rPr>
            <sz val="9"/>
            <rFont val="Arial Narrow"/>
            <family val="0"/>
          </rPr>
          <t xml:space="preserve">
</t>
        </r>
      </text>
    </comment>
    <comment ref="AC84" authorId="0">
      <text>
        <r>
          <rPr>
            <b/>
            <sz val="11"/>
            <rFont val="Arial Narrow"/>
            <family val="0"/>
          </rPr>
          <t>I denna tabell (Åtgärdspaket-typ 3-DATAFIL) finns alla uppgifter om föreslagna och lönsamhetsberäknade åtgärder enligy blad "Lönsam"</t>
        </r>
        <r>
          <rPr>
            <sz val="11"/>
            <rFont val="Arial Narrow"/>
            <family val="0"/>
          </rPr>
          <t xml:space="preserve">
De lönsamma åtgärderna filtreras ut ur tabellen genom att klicka på nedpilen i grå cell i Sorteringskolumnen rad "JA". Då återstår i tabellen endast de lönsamma åtgärderna, vilka automatiskt överförs till deklarationssidan-</t>
        </r>
      </text>
    </comment>
  </commentList>
</comments>
</file>

<file path=xl/comments19.xml><?xml version="1.0" encoding="utf-8"?>
<comments xmlns="http://schemas.openxmlformats.org/spreadsheetml/2006/main">
  <authors>
    <author>Ulf Rengholt</author>
  </authors>
  <commentList>
    <comment ref="B34" authorId="0">
      <text>
        <r>
          <rPr>
            <b/>
            <sz val="9"/>
            <rFont val="Verdana"/>
            <family val="0"/>
          </rPr>
          <t>Byggnadstyp avser en- och tvåbostadshus samt lokaler.</t>
        </r>
      </text>
    </comment>
  </commentList>
</comments>
</file>

<file path=xl/comments3.xml><?xml version="1.0" encoding="utf-8"?>
<comments xmlns="http://schemas.openxmlformats.org/spreadsheetml/2006/main">
  <authors>
    <author>Ulf Rengholt</author>
  </authors>
  <commentList>
    <comment ref="J1" authorId="0">
      <text>
        <r>
          <rPr>
            <sz val="11"/>
            <rFont val="Arial Narrow"/>
            <family val="0"/>
          </rPr>
          <t xml:space="preserve">Som underlag för anbudsförfrågan lämnar beställaren på detta blad följande uppgifter. 
Avsnitt 1.  Kaökylförutsättningar som skall tillämpas vid lönsamhetsberäknin, bedömning av byggnadens besiktningsbeho samt översikt av tekniska uppgifter som lämnas
Avsnitt 2 . Uppgifter om fastighet och byggnad (adress, egenskaper m m).
Avsnitt 3.  Uppgifter om byggnadens energianvändning
Avsnitt 4.  Uppgift om beställaren låtit genomföra besiktning helt eller delvis samt resultat av denna  
Avsnitt 5.  Vilka åtgärder som som tidigare genomförts samt  - om beställaren genomfört besiktning - åtgärder som identifierats genom besiktningen.
Avsnitt 6.  Kompletterande uppgifter om instruktioner, diplom m m som finns för aktuell byggnad 
</t>
        </r>
      </text>
    </comment>
    <comment ref="M1" authorId="0">
      <text>
        <r>
          <rPr>
            <sz val="11"/>
            <rFont val="Arial Narrow"/>
            <family val="0"/>
          </rPr>
          <t xml:space="preserve">På detta blad skall beställaren (fastighetsägaren/förvaltaren) redovisa underlag för anbudsförfrågan.
Avsnitt 1: Kalkylförutsättningar m m är nödvändiga för att lönsamhetsberäkna åtgärdsförslag. 
Det är lämpligt (men ej obligatoriskt) att beställaren i detta avsnitt också tillkännager sin uppfattning och sin motivering avseende  besiktningsbehovet för aktuell byggnad.
För att underlätta deklareringsarbetet kan beställaren under detta avsnitt 1.4 i mer detaljerad form redovisa uppgifter om byggnadens klimatskal och installationer. Förekomst av sådana detaljerade, tekniska  uppgifter underlättar och minskar tidsåtgången för deklareringarbetet i hög grad.  
Avsnitt 2: Uppgifter om fastighet, byggnad, verksamhet m m. OBS att  alla uppgifterna under detta avsnitt är nödvändiga för deklareringsarbetet (såvida viss uppgift inte är uppenbart irrelevant.)   
Avsnitt 3: Uppgifter om energianvändning för fastighet och byggnad.  OBS att  det som redovisas under detta avsnitt  är vad som krävs enligt Boverkets bestämmelser om energideklarering. Om beställaren inte redovisat alla relevanta energiuppgifter måste energiexperten komplettera energiuppgifterna. Komplettringarna införs då på blad "ED-UPPG".
Avsnitt 4: Avsnitt 4 tillämpas endast i de fall då beställaren  helt eller delvis låtit genomföra en besiktning i egen regi, varvid resultatet redovisas med hänvisningar till de blad där detaljuppgifterna finns eller har 
Avsnitt 5: Här redovisas vilka åtgärder som tidigare genomförts samt åtgärdsförslag som identifierats vid besiktning.
</t>
        </r>
        <r>
          <rPr>
            <b/>
            <sz val="11"/>
            <rFont val="Arial Narrow"/>
            <family val="0"/>
          </rPr>
          <t>Instruktion för redovisning av uppgifter samt  färgkod för celler</t>
        </r>
        <r>
          <rPr>
            <sz val="11"/>
            <rFont val="Arial Narrow"/>
            <family val="0"/>
          </rPr>
          <t xml:space="preserve">
Celler avsedda för inskrivning av indata har ljusgrön färg.
Grå cell: Cell ej avsedd för indata.
Vit cell: Cell med förinskrivna eller länkade data - innehållet i sådan cell kan ej ändras.
</t>
        </r>
      </text>
    </comment>
    <comment ref="C10" authorId="0">
      <text>
        <r>
          <rPr>
            <b/>
            <sz val="11"/>
            <rFont val="Arial Narrow"/>
            <family val="0"/>
          </rPr>
          <t xml:space="preserve">OBS att rörliga energikostnader skall anges exkl. moms för organisationer och företag som lyfter av momsen.
</t>
        </r>
      </text>
    </comment>
    <comment ref="G16" authorId="0">
      <text>
        <r>
          <rPr>
            <b/>
            <sz val="11"/>
            <rFont val="Arial Narrow"/>
            <family val="0"/>
          </rPr>
          <t xml:space="preserve"> 
Beställaren (fastighetsägaren) redovisar här på basis av Boverkets bestämmelser sin uppfattning om behovet av att besiktiga byggnaden helt eller delvis,  samt motivet härför.
I de gröna cellerna finns förinskrivna "standardalternativ"  att välja. Om dessa inte passar kan annan redovisning skrivas in under "Specifikation 2" och kommenteras på "Kommentarraden".
</t>
        </r>
      </text>
    </comment>
    <comment ref="E22" authorId="0">
      <text>
        <r>
          <rPr>
            <b/>
            <sz val="11"/>
            <rFont val="Arial Narrow"/>
            <family val="0"/>
          </rPr>
          <t xml:space="preserve">Beställaren redovisar här hur åtgärdsförslag skall indelas. 
Den indelningsgrund (Komplexitetstyp) som finns under specifikation 1 innebär att man sklijer mellan enklare, uppenbart erforderliga åtgärder som inte behöver särskild lönsamhetsberäkning (K-typ 1 och K-typ 2), och åtgärder som behöver lönsamhetsberäknas och som i regel kräver en teknisk utredning för att kunna genomföras.
Om beställaren vill tillämpa annan indelningsgrund för åtgärdsförslag kan detta specificeras under "Speecifikation 2" och kommenteras på kommentarraden. I sådant fall redovisas under "Specifikation 1" "Se Specifikation 2".
</t>
        </r>
      </text>
    </comment>
    <comment ref="G29" authorId="0">
      <text>
        <r>
          <rPr>
            <b/>
            <sz val="11"/>
            <rFont val="Arial Narrow"/>
            <family val="0"/>
          </rPr>
          <t xml:space="preserve">Som underlag för bedömningar och besiktning kan beställaren  (fastighetsägaren) lämna uppgifter om byggnadens klimatskal och tekniska system (tekniska uppgifter). Förekomst och omfattning av sådana uppgifter specificeras i detta avsnitt. </t>
        </r>
        <r>
          <rPr>
            <sz val="11"/>
            <rFont val="Arial Narrow"/>
            <family val="0"/>
          </rPr>
          <t xml:space="preserve">
</t>
        </r>
        <r>
          <rPr>
            <b/>
            <sz val="11"/>
            <rFont val="Arial Narrow"/>
            <family val="0"/>
          </rPr>
          <t xml:space="preserve">Tabellen hänvisar till Blad "Besiktn-Åtg" i denna handling. I kolumnen "Finns" anges "Finns, Finns delvis, Finns ej" för varje systemdel. Förtydligande kommentarer lämnas under kommentardelen till höger.
Beställaren kan alternativt lämna uppgifter genom hänvisning till annat dokument, som  bifogas. I sådant fall sätts "X" i kolumnen "Spec dok".  Dokumentets namn och bilagenummer redovisas under kommentardelen till höger. </t>
        </r>
        <r>
          <rPr>
            <sz val="11"/>
            <rFont val="Arial Narrow"/>
            <family val="0"/>
          </rPr>
          <t xml:space="preserve">
</t>
        </r>
      </text>
    </comment>
    <comment ref="K51" authorId="0">
      <text>
        <r>
          <rPr>
            <b/>
            <sz val="11"/>
            <rFont val="Arial Narrow"/>
            <family val="0"/>
          </rPr>
          <t>Här anges förvaltningens egna referensnummer om sådana finns. OBS att detta inte har att göra med Boverkets bestämmelser.</t>
        </r>
        <r>
          <rPr>
            <sz val="9"/>
            <rFont val="Arial Narrow"/>
            <family val="0"/>
          </rPr>
          <t xml:space="preserve">
</t>
        </r>
      </text>
    </comment>
    <comment ref="Q53" authorId="0">
      <text>
        <r>
          <rPr>
            <b/>
            <sz val="11"/>
            <rFont val="Arial Narrow"/>
            <family val="0"/>
          </rPr>
          <t>OBS
Endast en areauppgift skall anges av BRA eller BTA. 
Area BXX beräknas automatiskt.</t>
        </r>
        <r>
          <rPr>
            <sz val="9"/>
            <rFont val="Arial Narrow"/>
            <family val="0"/>
          </rPr>
          <t xml:space="preserve">
</t>
        </r>
      </text>
    </comment>
    <comment ref="P54" authorId="0">
      <text>
        <r>
          <rPr>
            <b/>
            <sz val="11"/>
            <rFont val="Arial Narrow"/>
            <family val="0"/>
          </rPr>
          <t>Area AT är tempererad area enligt BFS 2007:4. Den beräknas automatiskt utifrån uppgifterna under rubriken "Areaomvandlingar".</t>
        </r>
        <r>
          <rPr>
            <sz val="9"/>
            <rFont val="Arial Narrow"/>
            <family val="0"/>
          </rPr>
          <t xml:space="preserve">
</t>
        </r>
      </text>
    </comment>
    <comment ref="Q54" authorId="0">
      <text>
        <r>
          <rPr>
            <b/>
            <sz val="11"/>
            <rFont val="Arial Narrow"/>
            <family val="0"/>
          </rPr>
          <t>Här redovisas arean av sådana källare, trapphus o d och andra områden som inte värms till 10 °C. 
För beräkning av sådan ouppvärmd area kan användas programmet på sid 3 (AM10/AR36). 
Den ouppvärmda area som räknas fram med detta program är automatiskt länkad till cell Q6, varigenom area Atemp automatiskt redovisas i cell P6.
Om beräkningsprogrammet inte används skall värder för ouppvärmd area skrivas in direkt i cell Q6.</t>
        </r>
      </text>
    </comment>
    <comment ref="U55" authorId="0">
      <text>
        <r>
          <rPr>
            <b/>
            <sz val="11"/>
            <rFont val="Arial Narrow"/>
            <family val="0"/>
          </rPr>
          <t>BTA0/BTA är förhållandet mellan bruttoarean utan och med ytterväggar</t>
        </r>
        <r>
          <rPr>
            <sz val="9"/>
            <rFont val="Arial Narrow"/>
            <family val="0"/>
          </rPr>
          <t xml:space="preserve">
</t>
        </r>
      </text>
    </comment>
    <comment ref="N56" authorId="0">
      <text>
        <r>
          <rPr>
            <b/>
            <sz val="11"/>
            <rFont val="Arial Narrow"/>
            <family val="0"/>
          </rPr>
          <t>OBS
Endast en areauppgift skall anges av BRA eller BTA. 
Area AT beräknas automatiskt.</t>
        </r>
        <r>
          <rPr>
            <sz val="9"/>
            <rFont val="Arial Narrow"/>
            <family val="0"/>
          </rPr>
          <t xml:space="preserve">
</t>
        </r>
      </text>
    </comment>
    <comment ref="O56" authorId="0">
      <text>
        <r>
          <rPr>
            <b/>
            <sz val="11"/>
            <rFont val="Arial Narrow"/>
            <family val="0"/>
          </rPr>
          <t>OBS
Endast en areauppgift skall anges av BRA eller BTA. 
Area AT beräknas automatiskt.</t>
        </r>
        <r>
          <rPr>
            <sz val="9"/>
            <rFont val="Arial Narrow"/>
            <family val="0"/>
          </rPr>
          <t xml:space="preserve">
</t>
        </r>
      </text>
    </comment>
    <comment ref="P56" authorId="0">
      <text>
        <r>
          <rPr>
            <b/>
            <sz val="11"/>
            <rFont val="Arial Narrow"/>
            <family val="0"/>
          </rPr>
          <t>Area AT beräknas automatiskt utifrån uppgifterna i cell  O7 och P7 samt uppgifter under avsnitt 1.18.</t>
        </r>
        <r>
          <rPr>
            <sz val="9"/>
            <rFont val="Arial Narrow"/>
            <family val="0"/>
          </rPr>
          <t xml:space="preserve">
</t>
        </r>
      </text>
    </comment>
    <comment ref="F65" authorId="0">
      <text>
        <r>
          <rPr>
            <b/>
            <sz val="9"/>
            <rFont val="Arial Narrow"/>
            <family val="0"/>
          </rPr>
          <t>Om redovisad energianvändning är mätt,  skall redovisas "Ja", annars "Nej".</t>
        </r>
        <r>
          <rPr>
            <sz val="9"/>
            <rFont val="Arial Narrow"/>
            <family val="0"/>
          </rPr>
          <t xml:space="preserve">
</t>
        </r>
      </text>
    </comment>
    <comment ref="B71" authorId="0">
      <text>
        <r>
          <rPr>
            <b/>
            <sz val="11"/>
            <rFont val="Arial Narrow"/>
            <family val="0"/>
          </rPr>
          <t>OBS att även källarplan skall räknas som våning (enligt Boverket)</t>
        </r>
        <r>
          <rPr>
            <sz val="9"/>
            <rFont val="Arial Narrow"/>
            <family val="0"/>
          </rPr>
          <t xml:space="preserve">
</t>
        </r>
      </text>
    </comment>
    <comment ref="B75" authorId="0">
      <text>
        <r>
          <rPr>
            <b/>
            <sz val="11"/>
            <rFont val="Arial Narrow"/>
            <family val="0"/>
          </rPr>
          <t>Byggnadstyp avser friliggande, gavel- eller mellanliggande hus.</t>
        </r>
      </text>
    </comment>
    <comment ref="B79" authorId="0">
      <text>
        <r>
          <rPr>
            <b/>
            <sz val="11"/>
            <rFont val="Arial Narrow"/>
            <family val="0"/>
          </rPr>
          <t>Här redovisas huvudkategori, d v s den verksamhet som upptar huvudparten av byggnadens area. 
Om det finns mer än en verksamhet inom byggnaden redovisas detta under avsnitt 1.7</t>
        </r>
      </text>
    </comment>
    <comment ref="G88" authorId="0">
      <text>
        <r>
          <rPr>
            <b/>
            <sz val="9"/>
            <rFont val="Arial Narrow"/>
            <family val="0"/>
          </rPr>
          <t>Om redovisad energianvändning är mätt,  skall redovisas "Ja", annars "Nej".</t>
        </r>
        <r>
          <rPr>
            <sz val="9"/>
            <rFont val="Arial Narrow"/>
            <family val="0"/>
          </rPr>
          <t xml:space="preserve">
</t>
        </r>
      </text>
    </comment>
    <comment ref="D91" authorId="0">
      <text>
        <r>
          <rPr>
            <b/>
            <sz val="11"/>
            <rFont val="Arial Narrow"/>
            <family val="0"/>
          </rPr>
          <t>I denna kolumn MÅTT El-användning för Elvärme.
Om EL-användningen inte är mätt visar resp. cell 0.</t>
        </r>
      </text>
    </comment>
    <comment ref="G92" authorId="0">
      <text>
        <r>
          <rPr>
            <b/>
            <sz val="9"/>
            <rFont val="Arial Narrow"/>
            <family val="0"/>
          </rPr>
          <t>Om redovisad energianvändning är mätt,  skall redovisas "Ja", annars "Nej".</t>
        </r>
        <r>
          <rPr>
            <sz val="9"/>
            <rFont val="Arial Narrow"/>
            <family val="0"/>
          </rPr>
          <t xml:space="preserve">
</t>
        </r>
      </text>
    </comment>
    <comment ref="G95" authorId="0">
      <text>
        <r>
          <rPr>
            <b/>
            <sz val="9"/>
            <rFont val="Arial Narrow"/>
            <family val="0"/>
          </rPr>
          <t>Om redovisad energianvändning är mätt,  skall redovisas "Ja", annars "Nej".</t>
        </r>
        <r>
          <rPr>
            <sz val="9"/>
            <rFont val="Arial Narrow"/>
            <family val="0"/>
          </rPr>
          <t xml:space="preserve">
</t>
        </r>
      </text>
    </comment>
    <comment ref="G99" authorId="0">
      <text>
        <r>
          <rPr>
            <b/>
            <sz val="9"/>
            <rFont val="Arial Narrow"/>
            <family val="0"/>
          </rPr>
          <t>Om redovisad energianvändning är mätt,  skall redovisas "Ja", annars "Nej".</t>
        </r>
        <r>
          <rPr>
            <sz val="9"/>
            <rFont val="Arial Narrow"/>
            <family val="0"/>
          </rPr>
          <t xml:space="preserve">
</t>
        </r>
      </text>
    </comment>
    <comment ref="D103" authorId="0">
      <text>
        <r>
          <rPr>
            <b/>
            <sz val="9"/>
            <rFont val="Arial Narrow"/>
            <family val="0"/>
          </rPr>
          <t>Använd datumformat av följande typ:
07-12-12</t>
        </r>
        <r>
          <rPr>
            <sz val="9"/>
            <rFont val="Arial Narrow"/>
            <family val="0"/>
          </rPr>
          <t xml:space="preserve">
</t>
        </r>
      </text>
    </comment>
    <comment ref="E105" authorId="0">
      <text>
        <r>
          <rPr>
            <b/>
            <sz val="11"/>
            <rFont val="Arial Narrow"/>
            <family val="0"/>
          </rPr>
          <t xml:space="preserve">OBS att summan av verksamheternas area skall vara lika med byggnadens area.
</t>
        </r>
      </text>
    </comment>
    <comment ref="K106" authorId="0">
      <text>
        <r>
          <rPr>
            <b/>
            <sz val="11"/>
            <rFont val="Arial Narrow"/>
            <family val="0"/>
          </rPr>
          <t xml:space="preserve">Om verksamhetsarean ventileras med mer än en typ av ventilationssystem skall ventilationssystem II redovisas här.
</t>
        </r>
        <r>
          <rPr>
            <sz val="9"/>
            <rFont val="Arial Narrow"/>
            <family val="0"/>
          </rPr>
          <t xml:space="preserve">
</t>
        </r>
      </text>
    </comment>
    <comment ref="L106" authorId="0">
      <text>
        <r>
          <rPr>
            <b/>
            <sz val="11"/>
            <rFont val="Arial Narrow"/>
            <family val="0"/>
          </rPr>
          <t xml:space="preserve">Redovisa om ventilation nedsätts under icke verksamhetstid. Om så sker sätt "JA" för resp., verksamhet.
</t>
        </r>
        <r>
          <rPr>
            <sz val="9"/>
            <rFont val="Arial Narrow"/>
            <family val="0"/>
          </rPr>
          <t xml:space="preserve">
</t>
        </r>
      </text>
    </comment>
    <comment ref="M106" authorId="0">
      <text>
        <r>
          <rPr>
            <b/>
            <sz val="11"/>
            <rFont val="Arial Narrow"/>
            <family val="0"/>
          </rPr>
          <t xml:space="preserve">Redovisa om värme nedsätts under icke verksamhetstid. Om så sker skriv in gradantalet 2, 4 eller 6  för resp., verksamhet. Om ingen nedsättning sker - skriv in "NEJ".
</t>
        </r>
        <r>
          <rPr>
            <sz val="9"/>
            <rFont val="Arial Narrow"/>
            <family val="0"/>
          </rPr>
          <t xml:space="preserve">
</t>
        </r>
      </text>
    </comment>
    <comment ref="H107" authorId="0">
      <text>
        <r>
          <rPr>
            <b/>
            <sz val="11"/>
            <rFont val="Arial Narrow"/>
            <family val="0"/>
          </rPr>
          <t xml:space="preserve">Redovisa typ av ventilation för resp. verksamhet.
OBS att denna redovisning MÅSTE göras utöver redovisningen under avsnitt 1.3.
Använd följande beteckningar:
FTX = FT ventilation med värmeåtervinning
FT = Från- och tilluft
F = Frånluft
S = Självdrag
</t>
        </r>
        <r>
          <rPr>
            <sz val="9"/>
            <rFont val="Arial Narrow"/>
            <family val="0"/>
          </rPr>
          <t xml:space="preserve">
</t>
        </r>
      </text>
    </comment>
    <comment ref="I107" authorId="0">
      <text>
        <r>
          <rPr>
            <b/>
            <sz val="11"/>
            <rFont val="Arial Narrow"/>
            <family val="0"/>
          </rPr>
          <t xml:space="preserve">Vid FTX-ventilation - Redovisa typ av värmeåtervinning för resp. verksamhet.
Använd följande beteckningar:
RV = Roterande värmeväxlare
VV = Vätskekopplade värmeväxlare
PV = Plattvärmeväxlare
</t>
        </r>
      </text>
    </comment>
    <comment ref="J107" authorId="0">
      <text>
        <r>
          <rPr>
            <b/>
            <sz val="11"/>
            <rFont val="Arial Narrow"/>
            <family val="0"/>
          </rPr>
          <t xml:space="preserve">Om verksamhetsarean ventileras med mer än en typ av ventilationssystem skall ventilationssystem II redovisas här.
Använd följande beteckningar:
FTX = FT ventilation med värmeåtervinning
FT = Från- och tilluft
F = Frånluft
S = Självdrag
Andelen av verksamhetsarean som ventileras med system typ II redovisas i kolumnen till höger.
</t>
        </r>
        <r>
          <rPr>
            <sz val="9"/>
            <rFont val="Arial Narrow"/>
            <family val="0"/>
          </rPr>
          <t xml:space="preserve">
</t>
        </r>
      </text>
    </comment>
    <comment ref="B108" authorId="0">
      <text>
        <r>
          <rPr>
            <b/>
            <sz val="11"/>
            <rFont val="Arial Narrow"/>
            <family val="0"/>
          </rPr>
          <t xml:space="preserve">För verksamhet V1 används i programmet beteckningen "SV"
</t>
        </r>
        <r>
          <rPr>
            <sz val="9"/>
            <rFont val="Arial Narrow"/>
            <family val="0"/>
          </rPr>
          <t xml:space="preserve">
</t>
        </r>
      </text>
    </comment>
    <comment ref="B109" authorId="0">
      <text>
        <r>
          <rPr>
            <b/>
            <sz val="11"/>
            <rFont val="Arial Narrow"/>
            <family val="0"/>
          </rPr>
          <t xml:space="preserve">För verksamhet V2  används i programmet beteckningen "FV"
</t>
        </r>
        <r>
          <rPr>
            <sz val="9"/>
            <rFont val="Arial Narrow"/>
            <family val="0"/>
          </rPr>
          <t xml:space="preserve">
</t>
        </r>
      </text>
    </comment>
    <comment ref="B110" authorId="0">
      <text>
        <r>
          <rPr>
            <b/>
            <sz val="11"/>
            <rFont val="Arial Narrow"/>
            <family val="0"/>
          </rPr>
          <t xml:space="preserve">För verksamhet V3 används i programmet beteckningen "AV"
</t>
        </r>
        <r>
          <rPr>
            <sz val="9"/>
            <rFont val="Arial Narrow"/>
            <family val="0"/>
          </rPr>
          <t xml:space="preserve">
</t>
        </r>
      </text>
    </comment>
    <comment ref="B111" authorId="0">
      <text>
        <r>
          <rPr>
            <b/>
            <sz val="11"/>
            <rFont val="Arial Narrow"/>
            <family val="0"/>
          </rPr>
          <t xml:space="preserve">För verksamhet V4 används i programmet beteckningen "HG"
</t>
        </r>
        <r>
          <rPr>
            <sz val="9"/>
            <rFont val="Arial Narrow"/>
            <family val="0"/>
          </rPr>
          <t xml:space="preserve">
</t>
        </r>
      </text>
    </comment>
    <comment ref="J114" authorId="0">
      <text>
        <r>
          <rPr>
            <b/>
            <sz val="11"/>
            <rFont val="Arial Narrow"/>
            <family val="0"/>
          </rPr>
          <t xml:space="preserve">Här redovisas projekterat luftflöde (enligt Boverkets krav)
</t>
        </r>
      </text>
    </comment>
    <comment ref="L114" authorId="0">
      <text>
        <r>
          <rPr>
            <b/>
            <sz val="11"/>
            <rFont val="Arial Narrow"/>
            <family val="0"/>
          </rPr>
          <t xml:space="preserve">Om det inom verksamheten förekommer speciell verksamhet med helt avvikande energianvändning specificeras detta här.
OBS att om kök förekommer skall kökets kapacitet m m redovisas under avsnitt 1.8.
</t>
        </r>
      </text>
    </comment>
    <comment ref="E115" authorId="0">
      <text>
        <r>
          <rPr>
            <b/>
            <sz val="11"/>
            <rFont val="Arial Narrow"/>
            <family val="0"/>
          </rPr>
          <t xml:space="preserve">Redovisa energislag för tillförd energi
Använd följande beteckningar:
EL = El
V = Värme (även om värme kommer från värmepump)
</t>
        </r>
        <r>
          <rPr>
            <sz val="9"/>
            <rFont val="Arial Narrow"/>
            <family val="0"/>
          </rPr>
          <t xml:space="preserve">
</t>
        </r>
      </text>
    </comment>
    <comment ref="F115" authorId="0">
      <text>
        <r>
          <rPr>
            <b/>
            <sz val="11"/>
            <rFont val="Arial Narrow"/>
            <family val="0"/>
          </rPr>
          <t xml:space="preserve">Redovisa energislag för varmvatten
Använd följande beteckningar:
EL = El
V = Värme (även om värmen kommer från värmepump)
</t>
        </r>
        <r>
          <rPr>
            <sz val="9"/>
            <rFont val="Arial Narrow"/>
            <family val="0"/>
          </rPr>
          <t xml:space="preserve">
</t>
        </r>
      </text>
    </comment>
    <comment ref="G115" authorId="0">
      <text>
        <r>
          <rPr>
            <b/>
            <sz val="11"/>
            <rFont val="Arial Narrow"/>
            <family val="0"/>
          </rPr>
          <t xml:space="preserve">Vid komfortkyla - Redovisa typ av kylsystem
Använd följande beteckningar:
KKC = Kompressorkyla med centralaggregat
KKR = Kompressorkyla med rumsapparater
KF = Fjärrkyla
KFR = Frikyla
OBS att om komfortkyla förekommer skall andelen kyld area redovisas i cellerna M22/M25.
</t>
        </r>
      </text>
    </comment>
    <comment ref="H115" authorId="0">
      <text>
        <r>
          <rPr>
            <b/>
            <sz val="11"/>
            <rFont val="Arial Narrow"/>
            <family val="0"/>
          </rPr>
          <t xml:space="preserve">Vid komfortkyla - Redovisa kyld area i form av andel av byggnadsarean
</t>
        </r>
      </text>
    </comment>
    <comment ref="C122" authorId="0">
      <text>
        <r>
          <rPr>
            <b/>
            <sz val="11"/>
            <rFont val="Arial Narrow"/>
            <family val="0"/>
          </rPr>
          <t xml:space="preserve">
Redovisa kökets kapacitet i forfm av  antalet portioner per dygn.
</t>
        </r>
      </text>
    </comment>
    <comment ref="D122" authorId="0">
      <text>
        <r>
          <rPr>
            <b/>
            <sz val="11"/>
            <rFont val="Arial Narrow"/>
            <family val="0"/>
          </rPr>
          <t xml:space="preserve">Redovisa energislag för beredning av varmvatten till kök.
Använd följande beteckningar:
EL = El
VP = Värmepump
V = Värme
</t>
        </r>
        <r>
          <rPr>
            <sz val="9"/>
            <rFont val="Arial Narrow"/>
            <family val="0"/>
          </rPr>
          <t xml:space="preserve">
 </t>
        </r>
      </text>
    </comment>
    <comment ref="G122" authorId="0">
      <text>
        <r>
          <rPr>
            <b/>
            <sz val="11"/>
            <rFont val="Arial Narrow"/>
            <family val="0"/>
          </rPr>
          <t xml:space="preserve">Om köket har en separat frånluftsfläkt redovisas detta med "JA".
</t>
        </r>
        <r>
          <rPr>
            <sz val="9"/>
            <rFont val="Arial Narrow"/>
            <family val="0"/>
          </rPr>
          <t xml:space="preserve">
 </t>
        </r>
      </text>
    </comment>
    <comment ref="E123" authorId="0">
      <text>
        <r>
          <rPr>
            <b/>
            <sz val="11"/>
            <rFont val="Arial Narrow"/>
            <family val="0"/>
          </rPr>
          <t xml:space="preserve">Redovisa med "Ja" om kökets energianvändning är mätt, annars "Nej". 
</t>
        </r>
        <r>
          <rPr>
            <sz val="9"/>
            <rFont val="Arial Narrow"/>
            <family val="0"/>
          </rPr>
          <t xml:space="preserve">
 </t>
        </r>
      </text>
    </comment>
    <comment ref="F123" authorId="0">
      <text>
        <r>
          <rPr>
            <b/>
            <sz val="11"/>
            <rFont val="Arial Narrow"/>
            <family val="0"/>
          </rPr>
          <t xml:space="preserve">Redovisa mätt energianvändning i MWh/år. Lämna cellen tom om energianvändningen inte mäts.
</t>
        </r>
        <r>
          <rPr>
            <sz val="9"/>
            <rFont val="Arial Narrow"/>
            <family val="0"/>
          </rPr>
          <t xml:space="preserve">
 </t>
        </r>
      </text>
    </comment>
    <comment ref="F126" authorId="0">
      <text>
        <r>
          <rPr>
            <b/>
            <sz val="11"/>
            <rFont val="Arial Narrow"/>
            <family val="0"/>
          </rPr>
          <t xml:space="preserve">Redovisa om det finns golvventilation. 
Redovisa golvventilerad areaandel.
</t>
        </r>
        <r>
          <rPr>
            <b/>
            <sz val="9"/>
            <rFont val="Arial Narrow"/>
            <family val="0"/>
          </rPr>
          <t xml:space="preserve">
</t>
        </r>
      </text>
    </comment>
    <comment ref="H126" authorId="0">
      <text>
        <r>
          <rPr>
            <b/>
            <sz val="11"/>
            <rFont val="Arial Narrow"/>
            <family val="0"/>
          </rPr>
          <t xml:space="preserve">OBS att punktutsug kan förekomma i slöjdsalar, lab. o d.
</t>
        </r>
        <r>
          <rPr>
            <b/>
            <sz val="9"/>
            <rFont val="Arial Narrow"/>
            <family val="0"/>
          </rPr>
          <t xml:space="preserve">
</t>
        </r>
      </text>
    </comment>
    <comment ref="I126" authorId="0">
      <text>
        <r>
          <rPr>
            <b/>
            <sz val="11"/>
            <rFont val="Arial Narrow"/>
            <family val="0"/>
          </rPr>
          <t xml:space="preserve">OBS att avfuktare kan förekomma i torpargrunder och spec. utrymmen.
</t>
        </r>
        <r>
          <rPr>
            <b/>
            <sz val="9"/>
            <rFont val="Arial Narrow"/>
            <family val="0"/>
          </rPr>
          <t xml:space="preserve">
</t>
        </r>
      </text>
    </comment>
    <comment ref="F127" authorId="0">
      <text>
        <r>
          <rPr>
            <b/>
            <sz val="11"/>
            <rFont val="Arial Narrow"/>
            <family val="0"/>
          </rPr>
          <t xml:space="preserve">Redovisa golvventilations ungefärliga andel av verksamhetens area. Om det är känt att golvventilation förekommer men med okänd area - antag då att hela verksamhetsarean är golvventilerad.
</t>
        </r>
        <r>
          <rPr>
            <b/>
            <sz val="9"/>
            <rFont val="Arial Narrow"/>
            <family val="0"/>
          </rPr>
          <t xml:space="preserve">
</t>
        </r>
      </text>
    </comment>
    <comment ref="J136" authorId="0">
      <text>
        <r>
          <rPr>
            <b/>
            <sz val="11"/>
            <rFont val="Arial Narrow"/>
            <family val="0"/>
          </rPr>
          <t>Här redovisas  tillförd EL till fastigheten - oavsett om den är mätt eller fördelad.</t>
        </r>
      </text>
    </comment>
    <comment ref="M136" authorId="0">
      <text>
        <r>
          <rPr>
            <b/>
            <sz val="9"/>
            <rFont val="Arial Narrow"/>
            <family val="0"/>
          </rPr>
          <t>Om redovisad energianvändning är mätt,  skall redovisas "Ja", annars "Nej".</t>
        </r>
        <r>
          <rPr>
            <sz val="9"/>
            <rFont val="Arial Narrow"/>
            <family val="0"/>
          </rPr>
          <t xml:space="preserve">
</t>
        </r>
      </text>
    </comment>
    <comment ref="C137" authorId="0">
      <text>
        <r>
          <rPr>
            <b/>
            <sz val="11"/>
            <rFont val="Arial Narrow"/>
            <family val="0"/>
          </rPr>
          <t>I denna kolumn redovisas  tillförd Värme till fastigheten fördelad på energislag - oavsett om värmeanvändningen ÄR MÄTT ELLER EJ.</t>
        </r>
      </text>
    </comment>
    <comment ref="F137" authorId="0">
      <text>
        <r>
          <rPr>
            <b/>
            <sz val="9"/>
            <rFont val="Arial Narrow"/>
            <family val="0"/>
          </rPr>
          <t>Om redovisad energianvändning är mätt,  skall redovisas "Ja", annars "Nej".</t>
        </r>
        <r>
          <rPr>
            <sz val="9"/>
            <rFont val="Arial Narrow"/>
            <family val="0"/>
          </rPr>
          <t xml:space="preserve">
</t>
        </r>
      </text>
    </comment>
    <comment ref="M142" authorId="0">
      <text>
        <r>
          <rPr>
            <b/>
            <sz val="9"/>
            <rFont val="Arial Narrow"/>
            <family val="0"/>
          </rPr>
          <t>Om redovisad energianvändning är mätt,  skall redovisas "Ja", annars "Nej".</t>
        </r>
        <r>
          <rPr>
            <sz val="9"/>
            <rFont val="Arial Narrow"/>
            <family val="0"/>
          </rPr>
          <t xml:space="preserve">
</t>
        </r>
      </text>
    </comment>
    <comment ref="V150" authorId="0">
      <text>
        <r>
          <rPr>
            <b/>
            <sz val="11"/>
            <rFont val="Arial Narrow"/>
            <family val="0"/>
          </rPr>
          <t xml:space="preserve">INSTRUKTION FÖR FÖRDELNINGSFAKTORER
1.  Vid anläggning/fastighet med flera byggnader och en mätpunkt för el, värme eller vatten fördelas tillförd el, värme eller vatten på de olika byggnaderna med areaandel som fördelningsfaktor. Detta sker automatiskt om INDIVIDUELL FÖRDELN. FAKTOR INTE SKRIVITS IN I CELLEN "FÖRDELNINGSFAKTOR PÅ MOTSTÅENDE SIDA.                 
2. Om annan fördelningsfaktor än areaandel skall användas kan det vara lämpligt att att göra upp en hjälptabell av det slag som visas nedan. f
OBS att summan av fördelningsfaktorerna för el, värme resp. vatten till de olika byggnaderna alltid skall vara = 1.
  </t>
        </r>
      </text>
    </comment>
    <comment ref="C152" authorId="0">
      <text>
        <r>
          <rPr>
            <b/>
            <sz val="11"/>
            <rFont val="Arial Narrow"/>
            <family val="0"/>
          </rPr>
          <t>Period skall avse kalenderår.
Datumformat skall vara  följande 
07-12-31</t>
        </r>
      </text>
    </comment>
    <comment ref="C154" authorId="0">
      <text>
        <r>
          <rPr>
            <b/>
            <sz val="11"/>
            <rFont val="Arial Narrow"/>
            <family val="0"/>
          </rPr>
          <t>I denna kolumn införs uppgifter ENDAST om mätt energianvändning. 
Om energianvändningen inte är mätt skall resp. cell lämnas tom.</t>
        </r>
      </text>
    </comment>
    <comment ref="F154" authorId="0">
      <text>
        <r>
          <rPr>
            <b/>
            <sz val="11"/>
            <rFont val="Arial Narrow"/>
            <family val="0"/>
          </rPr>
          <t>Om all värme som tillförs byggnaden är mätt,  skall redovisas "Ja", annars "Nej".</t>
        </r>
        <r>
          <rPr>
            <sz val="9"/>
            <rFont val="Arial Narrow"/>
            <family val="0"/>
          </rPr>
          <t xml:space="preserve">
</t>
        </r>
      </text>
    </comment>
    <comment ref="G154" authorId="0">
      <text>
        <r>
          <rPr>
            <b/>
            <sz val="11"/>
            <rFont val="Arial Narrow"/>
            <family val="0"/>
          </rPr>
          <t>I denna kolumn redovisas  tillförd Värme totalt om tillförd värmeenergi är  fördelad. - ej mätt.</t>
        </r>
      </text>
    </comment>
    <comment ref="J154" authorId="0">
      <text>
        <r>
          <rPr>
            <b/>
            <sz val="11"/>
            <rFont val="Arial Narrow"/>
            <family val="0"/>
          </rPr>
          <t>I nedanstående cell redovisas  tillförd EL till byggnaden - endast om elanvändningen är mätt. Annars lämnas cellen tom.</t>
        </r>
      </text>
    </comment>
    <comment ref="M154" authorId="0">
      <text>
        <r>
          <rPr>
            <b/>
            <sz val="11"/>
            <rFont val="Arial Narrow"/>
            <family val="0"/>
          </rPr>
          <t>Om EL som tillförs byggnaden är mätt,  skall redovisas "Ja", annars "Nej".</t>
        </r>
        <r>
          <rPr>
            <sz val="9"/>
            <rFont val="Arial Narrow"/>
            <family val="0"/>
          </rPr>
          <t xml:space="preserve">
</t>
        </r>
      </text>
    </comment>
    <comment ref="B156" authorId="0">
      <text>
        <r>
          <rPr>
            <b/>
            <sz val="11"/>
            <rFont val="Arial Narrow"/>
            <family val="0"/>
          </rPr>
          <t>Fördelningsfaktor för tillförd värme används i de fall då flera byggnader på samma fastighet tillförs värme från en gemensam mätpunkt. 
Värmen måste då fördelas på byggnaderna antingen i proportion till deras areaandel eller med en en annan specificerad faktor.
Om annan fördelningsfaktor än areaandel används skall denna specificeras i cell E127</t>
        </r>
        <r>
          <rPr>
            <sz val="11"/>
            <rFont val="Arial Narrow"/>
            <family val="0"/>
          </rPr>
          <t xml:space="preserve">
</t>
        </r>
      </text>
    </comment>
    <comment ref="I156" authorId="0">
      <text>
        <r>
          <rPr>
            <b/>
            <sz val="11"/>
            <rFont val="Arial Narrow"/>
            <family val="0"/>
          </rPr>
          <t>Fördelningsfaktor för tillförd El används i de fall då flera byggnader på samma fastighet tillförs El från en gemensam mätpunkt. 
El  måste då fördelas på byggnaderna antingen i proportion till deras areaandel eller med en en annan specificerad faktor.
Om annan fördelningsfaktor än areaandel används skall denna specificeras i cell L 127</t>
        </r>
        <r>
          <rPr>
            <sz val="11"/>
            <rFont val="Arial Narrow"/>
            <family val="0"/>
          </rPr>
          <t xml:space="preserve">
</t>
        </r>
      </text>
    </comment>
    <comment ref="E157" authorId="0">
      <text>
        <r>
          <rPr>
            <b/>
            <sz val="11"/>
            <rFont val="Arial Narrow"/>
            <family val="0"/>
          </rPr>
          <t>Skriv in fördelningsfaktor för värme  i denna cell ENDAST OM AREAANDEL INTE  SKALL ANVÄNDAS</t>
        </r>
      </text>
    </comment>
    <comment ref="I157" authorId="0">
      <text>
        <r>
          <rPr>
            <b/>
            <sz val="11"/>
            <rFont val="Arial Narrow"/>
            <family val="0"/>
          </rPr>
          <t>I denna kolumn redovisas  tillförd El för det fall att tillförd elenergi är fördelad - ej mätt.</t>
        </r>
      </text>
    </comment>
    <comment ref="J157" authorId="0">
      <text>
        <r>
          <rPr>
            <b/>
            <sz val="11"/>
            <rFont val="Arial Narrow"/>
            <family val="0"/>
          </rPr>
          <t>I denna cell redovisas  tillförd EL totalt om tillförd EL  är  fördelad.- ej mätt.</t>
        </r>
      </text>
    </comment>
    <comment ref="L157" authorId="0">
      <text>
        <r>
          <rPr>
            <b/>
            <sz val="11"/>
            <rFont val="Arial Narrow"/>
            <family val="0"/>
          </rPr>
          <t>Skriv in fördelningsfaktor för el i denna cell ENDAST OM AREAANDEL INTE  SKALL ANVÄNDAS</t>
        </r>
      </text>
    </comment>
    <comment ref="C159" authorId="0">
      <text>
        <r>
          <rPr>
            <b/>
            <sz val="11"/>
            <rFont val="Arial Narrow"/>
            <family val="0"/>
          </rPr>
          <t>I denna kolumn införs uppgifter ENDAST om mätt energianvändning. 
Om energianvändningen inte är mätt skall resp. cell lämnas tom.</t>
        </r>
      </text>
    </comment>
    <comment ref="F159" authorId="0">
      <text>
        <r>
          <rPr>
            <b/>
            <sz val="11"/>
            <rFont val="Arial Narrow"/>
            <family val="0"/>
          </rPr>
          <t>Om tillförseln av ett visst energislag är mätt, skall redovisas "Ja" för detta energislag, annars "Nej".</t>
        </r>
        <r>
          <rPr>
            <sz val="9"/>
            <rFont val="Arial Narrow"/>
            <family val="0"/>
          </rPr>
          <t xml:space="preserve">
</t>
        </r>
      </text>
    </comment>
    <comment ref="G159" authorId="0">
      <text>
        <r>
          <rPr>
            <b/>
            <sz val="11"/>
            <rFont val="Arial Narrow"/>
            <family val="0"/>
          </rPr>
          <t>I denna kolumn redovisas  tillförd Värme fördelad på energislag - för det fall att tillförd värmeenergi är fördelad - ej mätt.</t>
        </r>
      </text>
    </comment>
    <comment ref="K164" authorId="0">
      <text>
        <r>
          <rPr>
            <b/>
            <sz val="11"/>
            <rFont val="Arial Narrow"/>
            <family val="0"/>
          </rPr>
          <t>I denna kolumn MÅTT El-användning för Elvärme.
Om EL-användningen inte är mätt visar resp. cell 0.</t>
        </r>
      </text>
    </comment>
    <comment ref="C170" authorId="0">
      <text>
        <r>
          <rPr>
            <b/>
            <sz val="11"/>
            <rFont val="Arial Narrow"/>
            <family val="0"/>
          </rPr>
          <t>I denna kolumn införs uppgifter ENDAST om mätt energianvändning för varmvatten. 
Om energianvändningen inte är mätt skall cellen lämnas tom.</t>
        </r>
      </text>
    </comment>
    <comment ref="F170" authorId="0">
      <text>
        <r>
          <rPr>
            <b/>
            <sz val="9"/>
            <rFont val="Arial Narrow"/>
            <family val="0"/>
          </rPr>
          <t>Om redovisad energianvändning är mätt,  skall redovisas "Ja", annars "Nej".</t>
        </r>
        <r>
          <rPr>
            <sz val="9"/>
            <rFont val="Arial Narrow"/>
            <family val="0"/>
          </rPr>
          <t xml:space="preserve">
</t>
        </r>
      </text>
    </comment>
    <comment ref="G170" authorId="0">
      <text>
        <r>
          <rPr>
            <b/>
            <sz val="11"/>
            <rFont val="Arial Narrow"/>
            <family val="0"/>
          </rPr>
          <t>I denna kolumn redovisas  varmvattenenergi - för det fall att tillförd värmeenergi är fördelad - ej mätt.</t>
        </r>
      </text>
    </comment>
    <comment ref="I170" authorId="0">
      <text>
        <r>
          <rPr>
            <b/>
            <sz val="11"/>
            <rFont val="Arial Narrow"/>
            <family val="0"/>
          </rPr>
          <t>I denna kolumn införs uppgifter ENDAST om mätt vattenanvändning för varmvatten. 
Om energianvändningen inte är mätt skall cellen lämnas tom.</t>
        </r>
      </text>
    </comment>
    <comment ref="L170" authorId="0">
      <text>
        <r>
          <rPr>
            <b/>
            <sz val="9"/>
            <rFont val="Arial Narrow"/>
            <family val="0"/>
          </rPr>
          <t>Om redovisad energianvändning är mätt,  skall redovisas "Ja", annars "Nej".</t>
        </r>
        <r>
          <rPr>
            <sz val="9"/>
            <rFont val="Arial Narrow"/>
            <family val="0"/>
          </rPr>
          <t xml:space="preserve">
</t>
        </r>
      </text>
    </comment>
    <comment ref="K173" authorId="0">
      <text>
        <r>
          <rPr>
            <b/>
            <sz val="11"/>
            <rFont val="Arial Narrow"/>
            <family val="0"/>
          </rPr>
          <t>Skriv in fördelningsfaktor för vatten i denna cell ENDAST OM AREANDEL INTE  SKALL ANVÄNDAS</t>
        </r>
      </text>
    </comment>
    <comment ref="G174" authorId="0">
      <text>
        <r>
          <rPr>
            <b/>
            <sz val="9"/>
            <rFont val="Arial Narrow"/>
            <family val="0"/>
          </rPr>
          <t>Om redovisad energianvändning är mätt,  skall redovisas "Ja", annars "Nej".</t>
        </r>
        <r>
          <rPr>
            <sz val="9"/>
            <rFont val="Arial Narrow"/>
            <family val="0"/>
          </rPr>
          <t xml:space="preserve">
</t>
        </r>
      </text>
    </comment>
    <comment ref="H174" authorId="0">
      <text>
        <r>
          <rPr>
            <b/>
            <sz val="11"/>
            <rFont val="Arial Narrow"/>
            <family val="0"/>
          </rPr>
          <t>I denna kolumn redovisas  tillförd kyla - för det fall att tillförd kylenergi är fördelad - ej mätt.</t>
        </r>
      </text>
    </comment>
    <comment ref="B178" authorId="0">
      <text>
        <r>
          <rPr>
            <b/>
            <sz val="11"/>
            <rFont val="Arial Narrow"/>
            <family val="0"/>
          </rPr>
          <t>OBS att typ av kompr. kyla samt kyld areaandel måste redovisas under avsnitt "Verksamhet".</t>
        </r>
      </text>
    </comment>
    <comment ref="E181" authorId="0">
      <text>
        <r>
          <rPr>
            <b/>
            <sz val="9"/>
            <rFont val="Arial Narrow"/>
            <family val="0"/>
          </rPr>
          <t>Om redovisad energianvändning är mätt, dvs värdet har inskrivits i D-kolumnen skall redovisas "Ja", annars "Nej".</t>
        </r>
        <r>
          <rPr>
            <sz val="9"/>
            <rFont val="Arial Narrow"/>
            <family val="0"/>
          </rPr>
          <t xml:space="preserve">
</t>
        </r>
      </text>
    </comment>
    <comment ref="B183" authorId="0">
      <text>
        <r>
          <rPr>
            <b/>
            <sz val="11"/>
            <rFont val="Arial Narrow"/>
            <family val="0"/>
          </rPr>
          <t>Med FAV-EL avses fastighets- och verksamhetsdel.</t>
        </r>
      </text>
    </comment>
    <comment ref="C183" authorId="0">
      <text>
        <r>
          <rPr>
            <b/>
            <sz val="11"/>
            <rFont val="Arial Narrow"/>
            <family val="0"/>
          </rPr>
          <t>I denna kolumn införs uppgifter ENDAST om El-användningen är mätt. 
Om EL-användningen inte är mätt skall resp. cell lämnas tom.</t>
        </r>
      </text>
    </comment>
    <comment ref="F183" authorId="0">
      <text>
        <r>
          <rPr>
            <b/>
            <sz val="9"/>
            <rFont val="Arial Narrow"/>
            <family val="0"/>
          </rPr>
          <t>Om redovisad energianvändning är mätt,  skall redovisas "Ja", annars "Nej".</t>
        </r>
        <r>
          <rPr>
            <sz val="9"/>
            <rFont val="Arial Narrow"/>
            <family val="0"/>
          </rPr>
          <t xml:space="preserve">
</t>
        </r>
      </text>
    </comment>
    <comment ref="G183" authorId="0">
      <text>
        <r>
          <rPr>
            <b/>
            <sz val="11"/>
            <rFont val="Arial Narrow"/>
            <family val="0"/>
          </rPr>
          <t>I denna kolumn redovisas  tillförd Fastighets- och verksamhetsel - för det fall att tillförd elenergi är fördelad - ej mätt.</t>
        </r>
      </text>
    </comment>
    <comment ref="K184" authorId="0">
      <text>
        <r>
          <rPr>
            <b/>
            <sz val="11"/>
            <rFont val="Arial Narrow"/>
            <family val="0"/>
          </rPr>
          <t>I denna kolumn MÅTT El-användning för Elvärme.
Om EL-användningen inte är mätt visar resp. cell 0.</t>
        </r>
      </text>
    </comment>
    <comment ref="C189" authorId="0">
      <text>
        <r>
          <rPr>
            <b/>
            <sz val="11"/>
            <rFont val="Arial Narrow"/>
            <family val="0"/>
          </rPr>
          <t>I denna kolumn införs uppgifter ENDAST om El-användningen är mätt. 
Om EL-användningen inte är mätt skall resp. cell lämnas tom.</t>
        </r>
      </text>
    </comment>
    <comment ref="F189" authorId="0">
      <text>
        <r>
          <rPr>
            <b/>
            <sz val="9"/>
            <rFont val="Arial Narrow"/>
            <family val="0"/>
          </rPr>
          <t>Om redovisad energianvändning är mätt,  skall redovisas "Ja", annars "Nej".</t>
        </r>
        <r>
          <rPr>
            <sz val="9"/>
            <rFont val="Arial Narrow"/>
            <family val="0"/>
          </rPr>
          <t xml:space="preserve">
</t>
        </r>
      </text>
    </comment>
    <comment ref="G189" authorId="0">
      <text>
        <r>
          <rPr>
            <b/>
            <sz val="11"/>
            <rFont val="Arial Narrow"/>
            <family val="0"/>
          </rPr>
          <t>I denna kolumn redovisas  tillförd värmeel - för det fall att tillförd elenergi är fördelad - ej mätt.</t>
        </r>
      </text>
    </comment>
    <comment ref="I294" authorId="0">
      <text>
        <r>
          <rPr>
            <sz val="11"/>
            <rFont val="Arial Narrow"/>
            <family val="0"/>
          </rPr>
          <t>Redovisa grundkonstruktionen i cell F 24.
Använd följande beteckningar:
GP=Platta på mark; GV=Ventilerad grund; GT = Torpargrund; GK = Källare</t>
        </r>
        <r>
          <rPr>
            <sz val="9"/>
            <rFont val="Geneva"/>
            <family val="0"/>
          </rPr>
          <t xml:space="preserve">
</t>
        </r>
      </text>
    </comment>
    <comment ref="I295" authorId="0">
      <text>
        <r>
          <rPr>
            <sz val="11"/>
            <rFont val="Arial Narrow"/>
            <family val="0"/>
          </rPr>
          <t>Redovisa takkonstruktionen. A.nvänd följande beteckningar:
T0 = Tak med U-värde enl. Byggnorm före 75
T1 = Tak med U-värde enl. Byggnorm 75
T2 = Tak med U-värde enl. Byggnorm 84
T3 = Tak med U-värde enl. Byggnorm 95</t>
        </r>
        <r>
          <rPr>
            <sz val="9"/>
            <rFont val="Geneva"/>
            <family val="0"/>
          </rPr>
          <t xml:space="preserve">
</t>
        </r>
      </text>
    </comment>
    <comment ref="I296" authorId="0">
      <text>
        <r>
          <rPr>
            <sz val="11"/>
            <rFont val="Arial Narrow"/>
            <family val="0"/>
          </rPr>
          <t>Redovisa fönsterkonstruktionen.
Använd följande beteckningar:
TRG = Treglasfönster; 
TVG = Tvåglasfönster</t>
        </r>
        <r>
          <rPr>
            <sz val="9"/>
            <rFont val="Geneva"/>
            <family val="0"/>
          </rPr>
          <t xml:space="preserve">
</t>
        </r>
      </text>
    </comment>
    <comment ref="I297" authorId="0">
      <text>
        <r>
          <rPr>
            <sz val="11"/>
            <rFont val="Arial Narrow"/>
            <family val="0"/>
          </rPr>
          <t>Redovisa väggkonstruktion.
Använd följande beteckningar:
VT = Tegelvägg
V0 = Vägg med U-värde enl. Byggnorm före 75
V1 = Vägg med U-värde enl. Byggnorm 75
V2 = Vägg med U-värde enl. Byggnorm 84
V3 = Vägg med U-värde enl. Byggnorm 95</t>
        </r>
      </text>
    </comment>
    <comment ref="I300" authorId="0">
      <text>
        <r>
          <rPr>
            <sz val="11"/>
            <rFont val="Geneva"/>
            <family val="0"/>
          </rPr>
          <t>Redovisa markförhållanden.
Använd följande beteckningar:
MN = Normala markförhållanden,  
MF = Risk för fuktbelastad mark.</t>
        </r>
        <r>
          <rPr>
            <sz val="9"/>
            <rFont val="Geneva"/>
            <family val="0"/>
          </rPr>
          <t xml:space="preserve">
</t>
        </r>
      </text>
    </comment>
    <comment ref="I301" authorId="0">
      <text>
        <r>
          <rPr>
            <sz val="11"/>
            <rFont val="Arial Narrow"/>
            <family val="0"/>
          </rPr>
          <t>Redovisa omgivningsförhållanden i cell F 30.
Använd följande beteckningar:
ON = Normala omgivningsförhållanden;  
OV = Utsatt för vindar; 
OLF = Utsatt för luftförorening
.</t>
        </r>
      </text>
    </comment>
    <comment ref="C6" authorId="0">
      <text>
        <r>
          <rPr>
            <b/>
            <sz val="11"/>
            <rFont val="Arial Narrow"/>
            <family val="0"/>
          </rPr>
          <t xml:space="preserve">OBS att om nuvärdesberäkning väljs skall förutsttningarna specificeras under 1.1.
</t>
        </r>
      </text>
    </comment>
    <comment ref="D213" authorId="0">
      <text>
        <r>
          <rPr>
            <b/>
            <sz val="11"/>
            <rFont val="Arial Narrow"/>
            <family val="0"/>
          </rPr>
          <t>Detta referensvärde beräknas automatiskt av det program som finns inlagt på detta blad.</t>
        </r>
        <r>
          <rPr>
            <sz val="9"/>
            <rFont val="Arial Narrow"/>
            <family val="0"/>
          </rPr>
          <t xml:space="preserve">
</t>
        </r>
      </text>
    </comment>
    <comment ref="D214" authorId="0">
      <text>
        <r>
          <rPr>
            <b/>
            <sz val="11"/>
            <rFont val="Arial Narrow"/>
            <family val="0"/>
          </rPr>
          <t>Detta referensvärde beräknas automatiskt av det program som finns inlagt på detta blad.</t>
        </r>
        <r>
          <rPr>
            <sz val="9"/>
            <rFont val="Arial Narrow"/>
            <family val="0"/>
          </rPr>
          <t xml:space="preserve">
</t>
        </r>
      </text>
    </comment>
    <comment ref="H254" authorId="0">
      <text>
        <r>
          <rPr>
            <b/>
            <sz val="11"/>
            <rFont val="Arial Narrow"/>
            <family val="0"/>
          </rPr>
          <t>I denna kolumn redovisas teknisk typ av åtgärd, dvs beteckningen för det tekniska system inom vilket åtgärden utförs, ex vis klimatskal (K), värmesystem (T), o s v - se Blad  "Def"</t>
        </r>
      </text>
    </comment>
    <comment ref="I254" authorId="0">
      <text>
        <r>
          <rPr>
            <b/>
            <sz val="11"/>
            <rFont val="Arial Narrow"/>
            <family val="0"/>
          </rPr>
          <t>I denna kolumn redovisas åtgärdens komplexitetstyp (typ1, typ2 eller typ 3) enligt definition. på blad "A" - avsnitt 1.</t>
        </r>
      </text>
    </comment>
    <comment ref="J254" authorId="0">
      <text>
        <r>
          <rPr>
            <b/>
            <sz val="11"/>
            <rFont val="Arial Narrow"/>
            <family val="0"/>
          </rPr>
          <t>I denna kolumn redovisas det våningsplan där åtgärden skall utföras.
Våningsplan betecknas med "P", ex. vis P1.
Antal våningsplan redovisas på blad "A"</t>
        </r>
      </text>
    </comment>
    <comment ref="K254" authorId="0">
      <text>
        <r>
          <rPr>
            <b/>
            <sz val="11"/>
            <rFont val="Arial Narrow"/>
            <family val="0"/>
          </rPr>
          <t>I denna kolumn redovisas den verksamhet (område) inom byggnaden där åtgärden skall utföras
Verksamhet betecknas med "V", ex. vis V1.</t>
        </r>
        <r>
          <rPr>
            <sz val="9"/>
            <rFont val="Verdana"/>
            <family val="0"/>
          </rPr>
          <t xml:space="preserve">
</t>
        </r>
        <r>
          <rPr>
            <b/>
            <sz val="11"/>
            <rFont val="Arial Narrow"/>
            <family val="0"/>
          </rPr>
          <t>Vilka verksamheter som förekommer redovisas på blad "A".</t>
        </r>
      </text>
    </comment>
    <comment ref="H159" authorId="0">
      <text>
        <r>
          <rPr>
            <b/>
            <sz val="11"/>
            <rFont val="Arial Narrow"/>
            <family val="0"/>
          </rPr>
          <t>I denna kolumn redovisas  tillförd Värme fördelad på energislag - oavsett om tillförd värmeenergi är fördelad eller  mätt.</t>
        </r>
      </text>
    </comment>
    <comment ref="I174" authorId="0">
      <text>
        <r>
          <rPr>
            <b/>
            <sz val="11"/>
            <rFont val="Arial Narrow"/>
            <family val="0"/>
          </rPr>
          <t>I denna kolumn redovisas  tillförd kyla - oavsett om tillförd kylenergi är fördelad eller  mätt.</t>
        </r>
      </text>
    </comment>
    <comment ref="H183" authorId="0">
      <text>
        <r>
          <rPr>
            <b/>
            <sz val="11"/>
            <rFont val="Arial Narrow"/>
            <family val="0"/>
          </rPr>
          <t>I denna kolumn redovisas  tillförd FAV-EL  - oavsett om tillförd  energi är fördelad eller  mätt.</t>
        </r>
      </text>
    </comment>
    <comment ref="H189" authorId="0">
      <text>
        <r>
          <rPr>
            <b/>
            <sz val="11"/>
            <rFont val="Arial Narrow"/>
            <family val="0"/>
          </rPr>
          <t>I denna kolumn redovisas  tillförd Värme-EL  - oavsett om tillförd  energi är fördelad eller  mätt.</t>
        </r>
      </text>
    </comment>
    <comment ref="C14" authorId="0">
      <text>
        <r>
          <rPr>
            <b/>
            <sz val="11"/>
            <rFont val="Arial Narrow"/>
            <family val="0"/>
          </rPr>
          <t xml:space="preserve">Kalkylränta kan vara realränta (ränta rensad från inflation) eller annat beroende på förvaltningsorganisationens krav.
</t>
        </r>
      </text>
    </comment>
    <comment ref="C12" authorId="0">
      <text>
        <r>
          <rPr>
            <b/>
            <sz val="11"/>
            <rFont val="Arial Narrow"/>
            <family val="0"/>
          </rPr>
          <t xml:space="preserve">Kalkylerad livslängd kan anses vara den kortaste tiden av ekonomisk livslängd resp. teknisk användbarhet.
</t>
        </r>
      </text>
    </comment>
  </commentList>
</comments>
</file>

<file path=xl/comments4.xml><?xml version="1.0" encoding="utf-8"?>
<comments xmlns="http://schemas.openxmlformats.org/spreadsheetml/2006/main">
  <authors>
    <author>Ulf Rengholt</author>
  </authors>
  <commentList>
    <comment ref="J1" authorId="0">
      <text>
        <r>
          <rPr>
            <sz val="11"/>
            <rFont val="Arial Narrow"/>
            <family val="0"/>
          </rPr>
          <t xml:space="preserve">Som underlag för anbudsförfrågan lämnar beställaren på detta blad följande uppgifter. 
Avsnitt 1.  Kaökylförutsättningar som skall tillämpas vid lönsamhetsberäknin, bedömning av byggnadens besiktningsbeho samt översikt av tekniska uppgifter som lämnas
Avsnitt 2 . Uppgifter om fastighet och byggnad (adress, egenskaper m m).
Avsnitt 3.  Uppgifter om byggnadens energianvändning
Avsnitt 4.  Uppgift om beställaren låtit genomföra besiktning helt eller delvis samt resultat av denna  
Avsnitt 5.  Vilka åtgärder som som tidigare genomförts samt  - om beställaren genomfört besiktning - åtgärder som identifierats genom besiktningen.
Avsnitt 6.  Kompletterande uppgifter om instruktioner, diplom m m som finns för aktuell byggnad 
</t>
        </r>
      </text>
    </comment>
    <comment ref="M1" authorId="0">
      <text>
        <r>
          <rPr>
            <sz val="11"/>
            <rFont val="Arial Narrow"/>
            <family val="0"/>
          </rPr>
          <t xml:space="preserve">På detta blad skall beställaren (fastighetsägaren/förvaltaren) redovisa underlag för anbudsförfrågan.
Avsnitt 1: Kalkylförutsättningar m m är nödvändiga för att lönsamhetsberäkna åtgärdsförslag. 
Det är lämpligt (men ej obligatoriskt) att beställaren i detta avsnitt också tillkännager sin uppfattning och sin motivering avseende  besiktningsbehovet för aktuell byggnad.
För att underlätta deklareringsarbetet kan beställaren under detta avsnitt 1.4 i mer detaljerad form redovisa uppgifter om byggnadens klimatskal och installationer. Förekomst av sådana detaljerade, tekniska  uppgifter underlättar och minskar tidsåtgången för deklareringarbetet i hög grad.  
Avsnitt 2: Uppgifter om fastighet, byggnad, verksamhet m m. OBS att  alla uppgifterna under detta avsnitt är nödvändiga för deklareringsarbetet (såvida viss uppgift inte är uppenbart irrelevant.)   
Avsnitt 3: Uppgifter om energianvändning för fastighet och byggnad.  OBS att  det som redovisas under detta avsnitt  är vad som krävs enligt Boverkets bestämmelser om energideklarering. Om beställaren inte redovisat alla relevanta energiuppgifter måste energiexperten komplettera energiuppgifterna. Komplettringarna införs då på blad "ED-UPPG".
Avsnitt 4: Avsnitt 4 tillämpas endast i de fall då beställaren  helt eller delvis låtit genomföra en besiktning i egen regi, varvid resultatet redovisas med hänvisningar till de blad där detaljuppgifterna finns eller har 
Avsnitt 5: Här redovisas vilka åtgärder som tidigare genomförts samt åtgärdsförslag som identifierats vid besiktning.
</t>
        </r>
        <r>
          <rPr>
            <b/>
            <sz val="11"/>
            <rFont val="Arial Narrow"/>
            <family val="0"/>
          </rPr>
          <t>Instruktion för redovisning av uppgifter samt  färgkod för celler</t>
        </r>
        <r>
          <rPr>
            <sz val="11"/>
            <rFont val="Arial Narrow"/>
            <family val="0"/>
          </rPr>
          <t xml:space="preserve">
Celler avsedda för inskrivning av indata har ljusgrön färg.
Grå cell: Cell ej avsedd för indata.
Vit cell: Cell med förinskrivna eller länkade data - innehållet i sådan cell kan ej ändras.
</t>
        </r>
      </text>
    </comment>
    <comment ref="C10" authorId="0">
      <text>
        <r>
          <rPr>
            <b/>
            <sz val="11"/>
            <rFont val="Arial Narrow"/>
            <family val="0"/>
          </rPr>
          <t xml:space="preserve">OBS att rörliga energikostnader skall anges exkl. moms för organisationer och företag som lyfter av momsen.
</t>
        </r>
      </text>
    </comment>
    <comment ref="G16" authorId="0">
      <text>
        <r>
          <rPr>
            <b/>
            <sz val="11"/>
            <rFont val="Arial Narrow"/>
            <family val="0"/>
          </rPr>
          <t xml:space="preserve"> 
Beställaren (fastighetsägaren) redovisar här på basis av Boverkets bestämmelser sin uppfattning om behovet av att besiktiga byggnaden helt eller delvis,  samt motivet härför.
I de gröna cellerna finns förinskrivna "standardalternativ"  att välja. Om dessa inte passar kan annan redovisning skrivas in under "Specifikation 2" och kommenteras på "Kommentarraden".
</t>
        </r>
      </text>
    </comment>
    <comment ref="E22" authorId="0">
      <text>
        <r>
          <rPr>
            <b/>
            <sz val="11"/>
            <rFont val="Arial Narrow"/>
            <family val="0"/>
          </rPr>
          <t xml:space="preserve">Beställaren redovisar här hur åtgärdsförslag skall indelas. 
Den indelningsgrund (Komplexitetstyp) som finns under specifikation 1 innebär att man sklijer mellan enklare, uppenbart erforderliga åtgärder som inte behöver särskild lönsamhetsberäkning (K-typ 1 och K-typ 2), och åtgärder som behöver lönsamhetsberäknas och som i regel kräver en teknisk utredning för att kunna genomföras.
Om beställaren vill tillämpa annan indelningsgrund för åtgärdsförslag kan detta specificeras under "Speecifikation 2" och kommenteras på kommentarraden. I sådant fall redovisas under "Specifikation 1" "Se Specifikation 2".
</t>
        </r>
      </text>
    </comment>
    <comment ref="G29" authorId="0">
      <text>
        <r>
          <rPr>
            <b/>
            <sz val="11"/>
            <rFont val="Arial Narrow"/>
            <family val="0"/>
          </rPr>
          <t xml:space="preserve">Som underlag för bedömningar och besiktning kan beställaren  (fastighetsägaren) lämna uppgifter om byggnadens klimatskal och tekniska system (tekniska uppgifter). Förekomst och omfattning av sådana uppgifter specificeras i detta avsnitt. </t>
        </r>
        <r>
          <rPr>
            <sz val="11"/>
            <rFont val="Arial Narrow"/>
            <family val="0"/>
          </rPr>
          <t xml:space="preserve">
</t>
        </r>
        <r>
          <rPr>
            <b/>
            <sz val="11"/>
            <rFont val="Arial Narrow"/>
            <family val="0"/>
          </rPr>
          <t xml:space="preserve">Tabellen hänvisar till Blad "Besiktn-Åtg" i denna handling. I kolumnen "Finns" anges "Finns, Finns delvis, Finns ej" för varje systemdel. Förtydligande kommentarer lämnas under kommentardelen till höger.
Beställaren kan alternativt lämna uppgifter genom hänvisning till annat dokument, som  bifogas. I sådant fall sätts "X" i kolumnen "Spec dok".  Dokumentets namn och bilagenummer redovisas under kommentardelen till höger. </t>
        </r>
        <r>
          <rPr>
            <sz val="11"/>
            <rFont val="Arial Narrow"/>
            <family val="0"/>
          </rPr>
          <t xml:space="preserve">
</t>
        </r>
      </text>
    </comment>
    <comment ref="K51" authorId="0">
      <text>
        <r>
          <rPr>
            <b/>
            <sz val="11"/>
            <rFont val="Arial Narrow"/>
            <family val="0"/>
          </rPr>
          <t>Här anges förvaltningens egna referensnummer om sådana finns. OBS att detta inte har att göra med Boverkets bestämmelser.</t>
        </r>
        <r>
          <rPr>
            <sz val="9"/>
            <rFont val="Arial Narrow"/>
            <family val="0"/>
          </rPr>
          <t xml:space="preserve">
</t>
        </r>
      </text>
    </comment>
    <comment ref="Q53" authorId="0">
      <text>
        <r>
          <rPr>
            <b/>
            <sz val="11"/>
            <rFont val="Arial Narrow"/>
            <family val="0"/>
          </rPr>
          <t>OBS
Endast en areauppgift skall anges av BRA eller BTA. 
Area BXX beräknas automatiskt.</t>
        </r>
        <r>
          <rPr>
            <sz val="9"/>
            <rFont val="Arial Narrow"/>
            <family val="0"/>
          </rPr>
          <t xml:space="preserve">
</t>
        </r>
      </text>
    </comment>
    <comment ref="P54" authorId="0">
      <text>
        <r>
          <rPr>
            <b/>
            <sz val="11"/>
            <rFont val="Arial Narrow"/>
            <family val="0"/>
          </rPr>
          <t>Area AT är tempererad area enligt BFS 2007:4. Den beräknas automatiskt utifrån uppgifterna under rubriken "Areaomvandlingar".</t>
        </r>
        <r>
          <rPr>
            <sz val="9"/>
            <rFont val="Arial Narrow"/>
            <family val="0"/>
          </rPr>
          <t xml:space="preserve">
</t>
        </r>
      </text>
    </comment>
    <comment ref="Q54" authorId="0">
      <text>
        <r>
          <rPr>
            <b/>
            <sz val="11"/>
            <rFont val="Arial Narrow"/>
            <family val="0"/>
          </rPr>
          <t>Här redovisas arean av sådana källare, trapphus o d och andra områden som inte värms till 10 °C. 
För beräkning av sådan ouppvärmd area kan användas programmet på sid 3 (AM10/AR36). 
Den ouppvärmda area som räknas fram med detta program är automatiskt länkad till cell Q6, varigenom area Atemp automatiskt redovisas i cell P6.
Om beräkningsprogrammet inte används skall värder för ouppvärmd area skrivas in direkt i cell Q6.</t>
        </r>
      </text>
    </comment>
    <comment ref="U55" authorId="0">
      <text>
        <r>
          <rPr>
            <b/>
            <sz val="11"/>
            <rFont val="Arial Narrow"/>
            <family val="0"/>
          </rPr>
          <t>BTA0/BTA är förhållandet mellan bruttoarean utan och med ytterväggar</t>
        </r>
        <r>
          <rPr>
            <sz val="9"/>
            <rFont val="Arial Narrow"/>
            <family val="0"/>
          </rPr>
          <t xml:space="preserve">
</t>
        </r>
      </text>
    </comment>
    <comment ref="N56" authorId="0">
      <text>
        <r>
          <rPr>
            <b/>
            <sz val="11"/>
            <rFont val="Arial Narrow"/>
            <family val="0"/>
          </rPr>
          <t>OBS
Endast en areauppgift skall anges av BRA eller BTA. 
Area AT beräknas automatiskt.</t>
        </r>
        <r>
          <rPr>
            <sz val="9"/>
            <rFont val="Arial Narrow"/>
            <family val="0"/>
          </rPr>
          <t xml:space="preserve">
</t>
        </r>
      </text>
    </comment>
    <comment ref="O56" authorId="0">
      <text>
        <r>
          <rPr>
            <b/>
            <sz val="11"/>
            <rFont val="Arial Narrow"/>
            <family val="0"/>
          </rPr>
          <t>OBS
Endast en areauppgift skall anges av BRA eller BTA. 
Area AT beräknas automatiskt.</t>
        </r>
        <r>
          <rPr>
            <sz val="9"/>
            <rFont val="Arial Narrow"/>
            <family val="0"/>
          </rPr>
          <t xml:space="preserve">
</t>
        </r>
      </text>
    </comment>
    <comment ref="P56" authorId="0">
      <text>
        <r>
          <rPr>
            <b/>
            <sz val="11"/>
            <rFont val="Arial Narrow"/>
            <family val="0"/>
          </rPr>
          <t>Area AT beräknas automatiskt utifrån uppgifterna i cell  O7 och P7 samt uppgifter under avsnitt 1.18.</t>
        </r>
        <r>
          <rPr>
            <sz val="9"/>
            <rFont val="Arial Narrow"/>
            <family val="0"/>
          </rPr>
          <t xml:space="preserve">
</t>
        </r>
      </text>
    </comment>
    <comment ref="F65" authorId="0">
      <text>
        <r>
          <rPr>
            <b/>
            <sz val="9"/>
            <rFont val="Arial Narrow"/>
            <family val="0"/>
          </rPr>
          <t>Om redovisad energianvändning är mätt,  skall redovisas "Ja", annars "Nej".</t>
        </r>
        <r>
          <rPr>
            <sz val="9"/>
            <rFont val="Arial Narrow"/>
            <family val="0"/>
          </rPr>
          <t xml:space="preserve">
</t>
        </r>
      </text>
    </comment>
    <comment ref="B71" authorId="0">
      <text>
        <r>
          <rPr>
            <b/>
            <sz val="11"/>
            <rFont val="Arial Narrow"/>
            <family val="0"/>
          </rPr>
          <t>OBS att även källarplan skall räknas som våning (enligt Boverket)</t>
        </r>
        <r>
          <rPr>
            <sz val="9"/>
            <rFont val="Arial Narrow"/>
            <family val="0"/>
          </rPr>
          <t xml:space="preserve">
</t>
        </r>
      </text>
    </comment>
    <comment ref="B75" authorId="0">
      <text>
        <r>
          <rPr>
            <b/>
            <sz val="11"/>
            <rFont val="Arial Narrow"/>
            <family val="0"/>
          </rPr>
          <t>Byggnadstyp avser friliggande, gavel- eller mellanliggande hus.</t>
        </r>
      </text>
    </comment>
    <comment ref="B79" authorId="0">
      <text>
        <r>
          <rPr>
            <b/>
            <sz val="11"/>
            <rFont val="Arial Narrow"/>
            <family val="0"/>
          </rPr>
          <t>Här redovisas huvudkategori, d v s den verksamhet som upptar huvudparten av byggnadens area. 
Om det finns mer än en verksamhet inom byggnaden redovisas detta under avsnitt 1.7</t>
        </r>
      </text>
    </comment>
    <comment ref="G88" authorId="0">
      <text>
        <r>
          <rPr>
            <b/>
            <sz val="9"/>
            <rFont val="Arial Narrow"/>
            <family val="0"/>
          </rPr>
          <t>Om redovisad energianvändning är mätt,  skall redovisas "Ja", annars "Nej".</t>
        </r>
        <r>
          <rPr>
            <sz val="9"/>
            <rFont val="Arial Narrow"/>
            <family val="0"/>
          </rPr>
          <t xml:space="preserve">
</t>
        </r>
      </text>
    </comment>
    <comment ref="D91" authorId="0">
      <text>
        <r>
          <rPr>
            <b/>
            <sz val="11"/>
            <rFont val="Arial Narrow"/>
            <family val="0"/>
          </rPr>
          <t>I denna kolumn MÅTT El-användning för Elvärme.
Om EL-användningen inte är mätt visar resp. cell 0.</t>
        </r>
      </text>
    </comment>
    <comment ref="G92" authorId="0">
      <text>
        <r>
          <rPr>
            <b/>
            <sz val="9"/>
            <rFont val="Arial Narrow"/>
            <family val="0"/>
          </rPr>
          <t>Om redovisad energianvändning är mätt,  skall redovisas "Ja", annars "Nej".</t>
        </r>
        <r>
          <rPr>
            <sz val="9"/>
            <rFont val="Arial Narrow"/>
            <family val="0"/>
          </rPr>
          <t xml:space="preserve">
</t>
        </r>
      </text>
    </comment>
    <comment ref="G95" authorId="0">
      <text>
        <r>
          <rPr>
            <b/>
            <sz val="9"/>
            <rFont val="Arial Narrow"/>
            <family val="0"/>
          </rPr>
          <t>Om redovisad energianvändning är mätt,  skall redovisas "Ja", annars "Nej".</t>
        </r>
        <r>
          <rPr>
            <sz val="9"/>
            <rFont val="Arial Narrow"/>
            <family val="0"/>
          </rPr>
          <t xml:space="preserve">
</t>
        </r>
      </text>
    </comment>
    <comment ref="G99" authorId="0">
      <text>
        <r>
          <rPr>
            <b/>
            <sz val="9"/>
            <rFont val="Arial Narrow"/>
            <family val="0"/>
          </rPr>
          <t>Om redovisad energianvändning är mätt,  skall redovisas "Ja", annars "Nej".</t>
        </r>
        <r>
          <rPr>
            <sz val="9"/>
            <rFont val="Arial Narrow"/>
            <family val="0"/>
          </rPr>
          <t xml:space="preserve">
</t>
        </r>
      </text>
    </comment>
    <comment ref="D103" authorId="0">
      <text>
        <r>
          <rPr>
            <b/>
            <sz val="9"/>
            <rFont val="Arial Narrow"/>
            <family val="0"/>
          </rPr>
          <t>Använd datumformat av följande typ:
07-12-12</t>
        </r>
        <r>
          <rPr>
            <sz val="9"/>
            <rFont val="Arial Narrow"/>
            <family val="0"/>
          </rPr>
          <t xml:space="preserve">
</t>
        </r>
      </text>
    </comment>
    <comment ref="E105" authorId="0">
      <text>
        <r>
          <rPr>
            <b/>
            <sz val="11"/>
            <rFont val="Arial Narrow"/>
            <family val="0"/>
          </rPr>
          <t xml:space="preserve">OBS att summan av verksamheternas area skall vara lika med byggnadens area.
</t>
        </r>
      </text>
    </comment>
    <comment ref="K106" authorId="0">
      <text>
        <r>
          <rPr>
            <b/>
            <sz val="11"/>
            <rFont val="Arial Narrow"/>
            <family val="0"/>
          </rPr>
          <t xml:space="preserve">Om verksamhetsarean ventileras med mer än en typ av ventilationssystem skall ventilationssystem II redovisas här.
</t>
        </r>
        <r>
          <rPr>
            <sz val="9"/>
            <rFont val="Arial Narrow"/>
            <family val="0"/>
          </rPr>
          <t xml:space="preserve">
</t>
        </r>
      </text>
    </comment>
    <comment ref="L106" authorId="0">
      <text>
        <r>
          <rPr>
            <b/>
            <sz val="11"/>
            <rFont val="Arial Narrow"/>
            <family val="0"/>
          </rPr>
          <t xml:space="preserve">Redovisa om ventilation nedsätts under icke verksamhetstid. Om så sker sätt "JA" för resp., verksamhet.
</t>
        </r>
        <r>
          <rPr>
            <sz val="9"/>
            <rFont val="Arial Narrow"/>
            <family val="0"/>
          </rPr>
          <t xml:space="preserve">
</t>
        </r>
      </text>
    </comment>
    <comment ref="M106" authorId="0">
      <text>
        <r>
          <rPr>
            <b/>
            <sz val="11"/>
            <rFont val="Arial Narrow"/>
            <family val="0"/>
          </rPr>
          <t xml:space="preserve">Redovisa om värme nedsätts under icke verksamhetstid. Om så sker skriv in gradantalet 2, 4 eller 6  för resp., verksamhet. Om ingen nedsättning sker - skriv in "NEJ".
</t>
        </r>
        <r>
          <rPr>
            <sz val="9"/>
            <rFont val="Arial Narrow"/>
            <family val="0"/>
          </rPr>
          <t xml:space="preserve">
</t>
        </r>
      </text>
    </comment>
    <comment ref="H107" authorId="0">
      <text>
        <r>
          <rPr>
            <b/>
            <sz val="11"/>
            <rFont val="Arial Narrow"/>
            <family val="0"/>
          </rPr>
          <t xml:space="preserve">Redovisa typ av ventilation för resp. verksamhet.
OBS att denna redovisning MÅSTE göras utöver redovisningen under avsnitt 1.3.
Använd följande beteckningar:
FTX = FT ventilation med värmeåtervinning
FT = Från- och tilluft
F = Frånluft
S = Självdrag
</t>
        </r>
        <r>
          <rPr>
            <sz val="9"/>
            <rFont val="Arial Narrow"/>
            <family val="0"/>
          </rPr>
          <t xml:space="preserve">
</t>
        </r>
      </text>
    </comment>
    <comment ref="I107" authorId="0">
      <text>
        <r>
          <rPr>
            <b/>
            <sz val="11"/>
            <rFont val="Arial Narrow"/>
            <family val="0"/>
          </rPr>
          <t xml:space="preserve">Vid FTX-ventilation - Redovisa typ av värmeåtervinning för resp. verksamhet.
Använd följande beteckningar:
RV = Roterande värmeväxlare
VV = Vätskekopplade värmeväxlare
PV = Plattvärmeväxlare
</t>
        </r>
      </text>
    </comment>
    <comment ref="J107" authorId="0">
      <text>
        <r>
          <rPr>
            <b/>
            <sz val="11"/>
            <rFont val="Arial Narrow"/>
            <family val="0"/>
          </rPr>
          <t xml:space="preserve">Om verksamhetsarean ventileras med mer än en typ av ventilationssystem skall ventilationssystem II redovisas här.
Använd följande beteckningar:
FTX = FT ventilation med värmeåtervinning
FT = Från- och tilluft
F = Frånluft
S = Självdrag
Andelen av verksamhetsarean som ventileras med system typ II redovisas i kolumnen till höger.
</t>
        </r>
        <r>
          <rPr>
            <sz val="9"/>
            <rFont val="Arial Narrow"/>
            <family val="0"/>
          </rPr>
          <t xml:space="preserve">
</t>
        </r>
      </text>
    </comment>
    <comment ref="B108" authorId="0">
      <text>
        <r>
          <rPr>
            <b/>
            <sz val="11"/>
            <rFont val="Arial Narrow"/>
            <family val="0"/>
          </rPr>
          <t xml:space="preserve">För verksamhet V1 används i programmet beteckningen "SV"
</t>
        </r>
        <r>
          <rPr>
            <sz val="9"/>
            <rFont val="Arial Narrow"/>
            <family val="0"/>
          </rPr>
          <t xml:space="preserve">
</t>
        </r>
      </text>
    </comment>
    <comment ref="B109" authorId="0">
      <text>
        <r>
          <rPr>
            <b/>
            <sz val="11"/>
            <rFont val="Arial Narrow"/>
            <family val="0"/>
          </rPr>
          <t xml:space="preserve">För verksamhet V2  används i programmet beteckningen "FV"
</t>
        </r>
        <r>
          <rPr>
            <sz val="9"/>
            <rFont val="Arial Narrow"/>
            <family val="0"/>
          </rPr>
          <t xml:space="preserve">
</t>
        </r>
      </text>
    </comment>
    <comment ref="B110" authorId="0">
      <text>
        <r>
          <rPr>
            <b/>
            <sz val="11"/>
            <rFont val="Arial Narrow"/>
            <family val="0"/>
          </rPr>
          <t xml:space="preserve">För verksamhet V3 används i programmet beteckningen "AV"
</t>
        </r>
        <r>
          <rPr>
            <sz val="9"/>
            <rFont val="Arial Narrow"/>
            <family val="0"/>
          </rPr>
          <t xml:space="preserve">
</t>
        </r>
      </text>
    </comment>
    <comment ref="B111" authorId="0">
      <text>
        <r>
          <rPr>
            <b/>
            <sz val="11"/>
            <rFont val="Arial Narrow"/>
            <family val="0"/>
          </rPr>
          <t xml:space="preserve">För verksamhet V4 används i programmet beteckningen "HG"
</t>
        </r>
        <r>
          <rPr>
            <sz val="9"/>
            <rFont val="Arial Narrow"/>
            <family val="0"/>
          </rPr>
          <t xml:space="preserve">
</t>
        </r>
      </text>
    </comment>
    <comment ref="J114" authorId="0">
      <text>
        <r>
          <rPr>
            <b/>
            <sz val="11"/>
            <rFont val="Arial Narrow"/>
            <family val="0"/>
          </rPr>
          <t xml:space="preserve">Här redovisas projekterat luftflöde (enligt Boverkets krav)
</t>
        </r>
      </text>
    </comment>
    <comment ref="L114" authorId="0">
      <text>
        <r>
          <rPr>
            <b/>
            <sz val="11"/>
            <rFont val="Arial Narrow"/>
            <family val="0"/>
          </rPr>
          <t xml:space="preserve">Om det inom verksamheten förekommer speciell verksamhet med helt avvikande energianvändning specificeras detta här.
OBS att om kök förekommer skall kökets kapacitet m m redovisas under avsnitt 1.8.
</t>
        </r>
      </text>
    </comment>
    <comment ref="E115" authorId="0">
      <text>
        <r>
          <rPr>
            <b/>
            <sz val="11"/>
            <rFont val="Arial Narrow"/>
            <family val="0"/>
          </rPr>
          <t xml:space="preserve">Redovisa energislag för tillförd energi
Använd följande beteckningar:
EL = El
V = Värme (även om värme kommer från värmepump)
</t>
        </r>
        <r>
          <rPr>
            <sz val="9"/>
            <rFont val="Arial Narrow"/>
            <family val="0"/>
          </rPr>
          <t xml:space="preserve">
</t>
        </r>
      </text>
    </comment>
    <comment ref="F115" authorId="0">
      <text>
        <r>
          <rPr>
            <b/>
            <sz val="11"/>
            <rFont val="Arial Narrow"/>
            <family val="0"/>
          </rPr>
          <t xml:space="preserve">Redovisa energislag för varmvatten
Använd följande beteckningar:
EL = El
V = Värme (även om värmen kommer från värmepump)
</t>
        </r>
        <r>
          <rPr>
            <sz val="9"/>
            <rFont val="Arial Narrow"/>
            <family val="0"/>
          </rPr>
          <t xml:space="preserve">
</t>
        </r>
      </text>
    </comment>
    <comment ref="G115" authorId="0">
      <text>
        <r>
          <rPr>
            <b/>
            <sz val="11"/>
            <rFont val="Arial Narrow"/>
            <family val="0"/>
          </rPr>
          <t xml:space="preserve">Vid komfortkyla - Redovisa typ av kylsystem
Använd följande beteckningar:
KKC = Kompressorkyla med centralaggregat
KKR = Kompressorkyla med rumsapparater
KF = Fjärrkyla
KFR = Frikyla
OBS att om komfortkyla förekommer skall andelen kyld area redovisas i cellerna M22/M25.
</t>
        </r>
      </text>
    </comment>
    <comment ref="H115" authorId="0">
      <text>
        <r>
          <rPr>
            <b/>
            <sz val="11"/>
            <rFont val="Arial Narrow"/>
            <family val="0"/>
          </rPr>
          <t xml:space="preserve">Vid komfortkyla - Redovisa kyld area i form av andel av byggnadsarean
</t>
        </r>
      </text>
    </comment>
    <comment ref="C122" authorId="0">
      <text>
        <r>
          <rPr>
            <b/>
            <sz val="11"/>
            <rFont val="Arial Narrow"/>
            <family val="0"/>
          </rPr>
          <t xml:space="preserve">
Redovisa kökets kapacitet i forfm av  antalet portioner per dygn.
</t>
        </r>
      </text>
    </comment>
    <comment ref="D122" authorId="0">
      <text>
        <r>
          <rPr>
            <b/>
            <sz val="11"/>
            <rFont val="Arial Narrow"/>
            <family val="0"/>
          </rPr>
          <t xml:space="preserve">Redovisa energislag för beredning av varmvatten till kök.
Använd följande beteckningar:
EL = El
VP = Värmepump
V = Värme
</t>
        </r>
        <r>
          <rPr>
            <sz val="9"/>
            <rFont val="Arial Narrow"/>
            <family val="0"/>
          </rPr>
          <t xml:space="preserve">
 </t>
        </r>
      </text>
    </comment>
    <comment ref="G122" authorId="0">
      <text>
        <r>
          <rPr>
            <b/>
            <sz val="11"/>
            <rFont val="Arial Narrow"/>
            <family val="0"/>
          </rPr>
          <t xml:space="preserve">Om köket har en separat frånluftsfläkt redovisas detta med "JA".
</t>
        </r>
        <r>
          <rPr>
            <sz val="9"/>
            <rFont val="Arial Narrow"/>
            <family val="0"/>
          </rPr>
          <t xml:space="preserve">
 </t>
        </r>
      </text>
    </comment>
    <comment ref="E123" authorId="0">
      <text>
        <r>
          <rPr>
            <b/>
            <sz val="11"/>
            <rFont val="Arial Narrow"/>
            <family val="0"/>
          </rPr>
          <t xml:space="preserve">Redovisa med "Ja" om kökets energianvändning är mätt, annars "Nej". 
</t>
        </r>
        <r>
          <rPr>
            <sz val="9"/>
            <rFont val="Arial Narrow"/>
            <family val="0"/>
          </rPr>
          <t xml:space="preserve">
 </t>
        </r>
      </text>
    </comment>
    <comment ref="F123" authorId="0">
      <text>
        <r>
          <rPr>
            <b/>
            <sz val="11"/>
            <rFont val="Arial Narrow"/>
            <family val="0"/>
          </rPr>
          <t xml:space="preserve">Redovisa mätt energianvändning i MWh/år. Lämna cellen tom om energianvändningen inte mäts.
</t>
        </r>
        <r>
          <rPr>
            <sz val="9"/>
            <rFont val="Arial Narrow"/>
            <family val="0"/>
          </rPr>
          <t xml:space="preserve">
 </t>
        </r>
      </text>
    </comment>
    <comment ref="F126" authorId="0">
      <text>
        <r>
          <rPr>
            <b/>
            <sz val="11"/>
            <rFont val="Arial Narrow"/>
            <family val="0"/>
          </rPr>
          <t xml:space="preserve">Redovisa om det finns golvventilation. 
Redovisa golvventilerad areaandel.
</t>
        </r>
        <r>
          <rPr>
            <b/>
            <sz val="9"/>
            <rFont val="Arial Narrow"/>
            <family val="0"/>
          </rPr>
          <t xml:space="preserve">
</t>
        </r>
      </text>
    </comment>
    <comment ref="H126" authorId="0">
      <text>
        <r>
          <rPr>
            <b/>
            <sz val="11"/>
            <rFont val="Arial Narrow"/>
            <family val="0"/>
          </rPr>
          <t xml:space="preserve">OBS att punktutsug kan förekomma i slöjdsalar, lab. o d.
</t>
        </r>
        <r>
          <rPr>
            <b/>
            <sz val="9"/>
            <rFont val="Arial Narrow"/>
            <family val="0"/>
          </rPr>
          <t xml:space="preserve">
</t>
        </r>
      </text>
    </comment>
    <comment ref="I126" authorId="0">
      <text>
        <r>
          <rPr>
            <b/>
            <sz val="11"/>
            <rFont val="Arial Narrow"/>
            <family val="0"/>
          </rPr>
          <t xml:space="preserve">OBS att avfuktare kan förekomma i torpargrunder och spec. utrymmen.
</t>
        </r>
        <r>
          <rPr>
            <b/>
            <sz val="9"/>
            <rFont val="Arial Narrow"/>
            <family val="0"/>
          </rPr>
          <t xml:space="preserve">
</t>
        </r>
      </text>
    </comment>
    <comment ref="F127" authorId="0">
      <text>
        <r>
          <rPr>
            <b/>
            <sz val="11"/>
            <rFont val="Arial Narrow"/>
            <family val="0"/>
          </rPr>
          <t xml:space="preserve">Redovisa golvventilations ungefärliga andel av verksamhetens area. Om det är känt att golvventilation förekommer men med okänd area - antag då att hela verksamhetsarean är golvventilerad.
</t>
        </r>
        <r>
          <rPr>
            <b/>
            <sz val="9"/>
            <rFont val="Arial Narrow"/>
            <family val="0"/>
          </rPr>
          <t xml:space="preserve">
</t>
        </r>
      </text>
    </comment>
    <comment ref="J136" authorId="0">
      <text>
        <r>
          <rPr>
            <b/>
            <sz val="11"/>
            <rFont val="Arial Narrow"/>
            <family val="0"/>
          </rPr>
          <t>Här redovisas  tillförd EL till fastigheten - oavsett om den är mätt eller fördelad.</t>
        </r>
      </text>
    </comment>
    <comment ref="M136" authorId="0">
      <text>
        <r>
          <rPr>
            <b/>
            <sz val="9"/>
            <rFont val="Arial Narrow"/>
            <family val="0"/>
          </rPr>
          <t>Om redovisad energianvändning är mätt,  skall redovisas "Ja", annars "Nej".</t>
        </r>
        <r>
          <rPr>
            <sz val="9"/>
            <rFont val="Arial Narrow"/>
            <family val="0"/>
          </rPr>
          <t xml:space="preserve">
</t>
        </r>
      </text>
    </comment>
    <comment ref="C137" authorId="0">
      <text>
        <r>
          <rPr>
            <b/>
            <sz val="11"/>
            <rFont val="Arial Narrow"/>
            <family val="0"/>
          </rPr>
          <t>I denna kolumn redovisas  tillförd Värme till fastigheten fördelad på energislag - oavsett om värmeanvändningen ÄR MÄTT ELLER EJ.</t>
        </r>
      </text>
    </comment>
    <comment ref="F137" authorId="0">
      <text>
        <r>
          <rPr>
            <b/>
            <sz val="9"/>
            <rFont val="Arial Narrow"/>
            <family val="0"/>
          </rPr>
          <t>Om redovisad energianvändning är mätt,  skall redovisas "Ja", annars "Nej".</t>
        </r>
        <r>
          <rPr>
            <sz val="9"/>
            <rFont val="Arial Narrow"/>
            <family val="0"/>
          </rPr>
          <t xml:space="preserve">
</t>
        </r>
      </text>
    </comment>
    <comment ref="M142" authorId="0">
      <text>
        <r>
          <rPr>
            <b/>
            <sz val="9"/>
            <rFont val="Arial Narrow"/>
            <family val="0"/>
          </rPr>
          <t>Om redovisad energianvändning är mätt,  skall redovisas "Ja", annars "Nej".</t>
        </r>
        <r>
          <rPr>
            <sz val="9"/>
            <rFont val="Arial Narrow"/>
            <family val="0"/>
          </rPr>
          <t xml:space="preserve">
</t>
        </r>
      </text>
    </comment>
    <comment ref="V150" authorId="0">
      <text>
        <r>
          <rPr>
            <b/>
            <sz val="11"/>
            <rFont val="Arial Narrow"/>
            <family val="0"/>
          </rPr>
          <t xml:space="preserve">INSTRUKTION FÖR FÖRDELNINGSFAKTORER
1.  Vid anläggning/fastighet med flera byggnader och en mätpunkt för el, värme eller vatten fördelas tillförd el, värme eller vatten på de olika byggnaderna med areaandel som fördelningsfaktor. Detta sker automatiskt om INDIVIDUELL FÖRDELN. FAKTOR INTE SKRIVITS IN I CELLEN "FÖRDELNINGSFAKTOR PÅ MOTSTÅENDE SIDA.                 
2. Om annan fördelningsfaktor än areaandel skall användas kan det vara lämpligt att att göra upp en hjälptabell av det slag som visas nedan. f
OBS att summan av fördelningsfaktorerna för el, värme resp. vatten till de olika byggnaderna alltid skall vara = 1.
  </t>
        </r>
      </text>
    </comment>
    <comment ref="C152" authorId="0">
      <text>
        <r>
          <rPr>
            <b/>
            <sz val="11"/>
            <rFont val="Arial Narrow"/>
            <family val="0"/>
          </rPr>
          <t>Period skall avse kalenderår.
Datumformat skall vara  följande 
07-12-31</t>
        </r>
      </text>
    </comment>
    <comment ref="C154" authorId="0">
      <text>
        <r>
          <rPr>
            <b/>
            <sz val="11"/>
            <rFont val="Arial Narrow"/>
            <family val="0"/>
          </rPr>
          <t>I denna kolumn införs uppgifter ENDAST om mätt energianvändning. 
Om energianvändningen inte är mätt skall resp. cell lämnas tom.</t>
        </r>
      </text>
    </comment>
    <comment ref="F154" authorId="0">
      <text>
        <r>
          <rPr>
            <b/>
            <sz val="11"/>
            <rFont val="Arial Narrow"/>
            <family val="0"/>
          </rPr>
          <t>Om all värme som tillförs byggnaden är mätt,  skall redovisas "Ja", annars "Nej".</t>
        </r>
        <r>
          <rPr>
            <sz val="9"/>
            <rFont val="Arial Narrow"/>
            <family val="0"/>
          </rPr>
          <t xml:space="preserve">
</t>
        </r>
      </text>
    </comment>
    <comment ref="G154" authorId="0">
      <text>
        <r>
          <rPr>
            <b/>
            <sz val="11"/>
            <rFont val="Arial Narrow"/>
            <family val="0"/>
          </rPr>
          <t>I denna kolumn redovisas  tillförd Värme totalt om tillförd värmeenergi är  fördelad. - ej mätt.</t>
        </r>
      </text>
    </comment>
    <comment ref="J154" authorId="0">
      <text>
        <r>
          <rPr>
            <b/>
            <sz val="11"/>
            <rFont val="Arial Narrow"/>
            <family val="0"/>
          </rPr>
          <t>I nedanstående cell redovisas  tillförd EL till byggnaden - endast om elanvändningen är mätt. Annars lämnas cellen tom.</t>
        </r>
      </text>
    </comment>
    <comment ref="M154" authorId="0">
      <text>
        <r>
          <rPr>
            <b/>
            <sz val="11"/>
            <rFont val="Arial Narrow"/>
            <family val="0"/>
          </rPr>
          <t>Om EL som tillförs byggnaden är mätt,  skall redovisas "Ja", annars "Nej".</t>
        </r>
        <r>
          <rPr>
            <sz val="9"/>
            <rFont val="Arial Narrow"/>
            <family val="0"/>
          </rPr>
          <t xml:space="preserve">
</t>
        </r>
      </text>
    </comment>
    <comment ref="B156" authorId="0">
      <text>
        <r>
          <rPr>
            <b/>
            <sz val="11"/>
            <rFont val="Arial Narrow"/>
            <family val="0"/>
          </rPr>
          <t>Fördelningsfaktor för tillförd värme används i de fall då flera byggnader på samma fastighet tillförs värme från en gemensam mätpunkt. 
Värmen måste då fördelas på byggnaderna antingen i proportion till deras areaandel eller med en en annan specificerad faktor.
Om annan fördelningsfaktor än areaandel används skall denna specificeras i cell E127</t>
        </r>
        <r>
          <rPr>
            <sz val="11"/>
            <rFont val="Arial Narrow"/>
            <family val="0"/>
          </rPr>
          <t xml:space="preserve">
</t>
        </r>
      </text>
    </comment>
    <comment ref="I156" authorId="0">
      <text>
        <r>
          <rPr>
            <b/>
            <sz val="11"/>
            <rFont val="Arial Narrow"/>
            <family val="0"/>
          </rPr>
          <t>Fördelningsfaktor för tillförd El används i de fall då flera byggnader på samma fastighet tillförs El från en gemensam mätpunkt. 
El  måste då fördelas på byggnaderna antingen i proportion till deras areaandel eller med en en annan specificerad faktor.
Om annan fördelningsfaktor än areaandel används skall denna specificeras i cell L 127</t>
        </r>
        <r>
          <rPr>
            <sz val="11"/>
            <rFont val="Arial Narrow"/>
            <family val="0"/>
          </rPr>
          <t xml:space="preserve">
</t>
        </r>
      </text>
    </comment>
    <comment ref="E157" authorId="0">
      <text>
        <r>
          <rPr>
            <b/>
            <sz val="11"/>
            <rFont val="Arial Narrow"/>
            <family val="0"/>
          </rPr>
          <t>Skriv in fördelningsfaktor för värme  i denna cell ENDAST OM AREAANDEL INTE  SKALL ANVÄNDAS</t>
        </r>
      </text>
    </comment>
    <comment ref="I157" authorId="0">
      <text>
        <r>
          <rPr>
            <b/>
            <sz val="11"/>
            <rFont val="Arial Narrow"/>
            <family val="0"/>
          </rPr>
          <t>I denna kolumn redovisas  tillförd El för det fall att tillförd elenergi är fördelad - ej mätt.</t>
        </r>
      </text>
    </comment>
    <comment ref="J157" authorId="0">
      <text>
        <r>
          <rPr>
            <b/>
            <sz val="11"/>
            <rFont val="Arial Narrow"/>
            <family val="0"/>
          </rPr>
          <t>I denna cell redovisas  tillförd EL totalt om tillförd EL  är  fördelad.- ej mätt.</t>
        </r>
      </text>
    </comment>
    <comment ref="L157" authorId="0">
      <text>
        <r>
          <rPr>
            <b/>
            <sz val="11"/>
            <rFont val="Arial Narrow"/>
            <family val="0"/>
          </rPr>
          <t>Skriv in fördelningsfaktor för el i denna cell ENDAST OM AREAANDEL INTE  SKALL ANVÄNDAS</t>
        </r>
      </text>
    </comment>
    <comment ref="C159" authorId="0">
      <text>
        <r>
          <rPr>
            <b/>
            <sz val="11"/>
            <rFont val="Arial Narrow"/>
            <family val="0"/>
          </rPr>
          <t>I denna kolumn införs uppgifter ENDAST om mätt energianvändning. 
Om energianvändningen inte är mätt skall resp. cell lämnas tom.</t>
        </r>
      </text>
    </comment>
    <comment ref="F159" authorId="0">
      <text>
        <r>
          <rPr>
            <b/>
            <sz val="11"/>
            <rFont val="Arial Narrow"/>
            <family val="0"/>
          </rPr>
          <t>Om tillförseln av ett visst energislag är mätt, skall redovisas "Ja" för detta energislag, annars "Nej".</t>
        </r>
        <r>
          <rPr>
            <sz val="9"/>
            <rFont val="Arial Narrow"/>
            <family val="0"/>
          </rPr>
          <t xml:space="preserve">
</t>
        </r>
      </text>
    </comment>
    <comment ref="G159" authorId="0">
      <text>
        <r>
          <rPr>
            <b/>
            <sz val="11"/>
            <rFont val="Arial Narrow"/>
            <family val="0"/>
          </rPr>
          <t>I denna kolumn redovisas  tillförd Värme fördelad på energislag - för det fall att tillförd värmeenergi är fördelad - ej mätt.</t>
        </r>
      </text>
    </comment>
    <comment ref="K164" authorId="0">
      <text>
        <r>
          <rPr>
            <b/>
            <sz val="11"/>
            <rFont val="Arial Narrow"/>
            <family val="0"/>
          </rPr>
          <t>I denna kolumn MÅTT El-användning för Elvärme.
Om EL-användningen inte är mätt visar resp. cell 0.</t>
        </r>
      </text>
    </comment>
    <comment ref="C170" authorId="0">
      <text>
        <r>
          <rPr>
            <b/>
            <sz val="11"/>
            <rFont val="Arial Narrow"/>
            <family val="0"/>
          </rPr>
          <t>I denna kolumn införs uppgifter ENDAST om mätt energianvändning för varmvatten. 
Om energianvändningen inte är mätt skall cellen lämnas tom.</t>
        </r>
      </text>
    </comment>
    <comment ref="F170" authorId="0">
      <text>
        <r>
          <rPr>
            <b/>
            <sz val="9"/>
            <rFont val="Arial Narrow"/>
            <family val="0"/>
          </rPr>
          <t>Om redovisad energianvändning är mätt,  skall redovisas "Ja", annars "Nej".</t>
        </r>
        <r>
          <rPr>
            <sz val="9"/>
            <rFont val="Arial Narrow"/>
            <family val="0"/>
          </rPr>
          <t xml:space="preserve">
</t>
        </r>
      </text>
    </comment>
    <comment ref="G170" authorId="0">
      <text>
        <r>
          <rPr>
            <b/>
            <sz val="11"/>
            <rFont val="Arial Narrow"/>
            <family val="0"/>
          </rPr>
          <t>I denna kolumn redovisas  varmvattenenergi - för det fall att tillförd värmeenergi är fördelad - ej mätt.</t>
        </r>
      </text>
    </comment>
    <comment ref="I170" authorId="0">
      <text>
        <r>
          <rPr>
            <b/>
            <sz val="11"/>
            <rFont val="Arial Narrow"/>
            <family val="0"/>
          </rPr>
          <t>I denna kolumn införs uppgifter ENDAST om mätt vattenanvändning för varmvatten. 
Om energianvändningen inte är mätt skall cellen lämnas tom.</t>
        </r>
      </text>
    </comment>
    <comment ref="L170" authorId="0">
      <text>
        <r>
          <rPr>
            <b/>
            <sz val="9"/>
            <rFont val="Arial Narrow"/>
            <family val="0"/>
          </rPr>
          <t>Om redovisad energianvändning är mätt,  skall redovisas "Ja", annars "Nej".</t>
        </r>
        <r>
          <rPr>
            <sz val="9"/>
            <rFont val="Arial Narrow"/>
            <family val="0"/>
          </rPr>
          <t xml:space="preserve">
</t>
        </r>
      </text>
    </comment>
    <comment ref="K173" authorId="0">
      <text>
        <r>
          <rPr>
            <b/>
            <sz val="11"/>
            <rFont val="Arial Narrow"/>
            <family val="0"/>
          </rPr>
          <t>Skriv in fördelningsfaktor för vatten i denna cell ENDAST OM AREANDEL INTE  SKALL ANVÄNDAS</t>
        </r>
      </text>
    </comment>
    <comment ref="G174" authorId="0">
      <text>
        <r>
          <rPr>
            <b/>
            <sz val="9"/>
            <rFont val="Arial Narrow"/>
            <family val="0"/>
          </rPr>
          <t>Om redovisad energianvändning är mätt,  skall redovisas "Ja", annars "Nej".</t>
        </r>
        <r>
          <rPr>
            <sz val="9"/>
            <rFont val="Arial Narrow"/>
            <family val="0"/>
          </rPr>
          <t xml:space="preserve">
</t>
        </r>
      </text>
    </comment>
    <comment ref="H174" authorId="0">
      <text>
        <r>
          <rPr>
            <b/>
            <sz val="11"/>
            <rFont val="Arial Narrow"/>
            <family val="0"/>
          </rPr>
          <t>I denna kolumn redovisas  tillförd kyla - för det fall att tillförd kylenergi är fördelad - ej mätt.</t>
        </r>
      </text>
    </comment>
    <comment ref="B178" authorId="0">
      <text>
        <r>
          <rPr>
            <b/>
            <sz val="11"/>
            <rFont val="Arial Narrow"/>
            <family val="0"/>
          </rPr>
          <t>OBS att typ av kompr. kyla samt kyld areaandel måste redovisas under avsnitt "Verksamhet".</t>
        </r>
      </text>
    </comment>
    <comment ref="E181" authorId="0">
      <text>
        <r>
          <rPr>
            <b/>
            <sz val="9"/>
            <rFont val="Arial Narrow"/>
            <family val="0"/>
          </rPr>
          <t>Om redovisad energianvändning är mätt, dvs värdet har inskrivits i D-kolumnen skall redovisas "Ja", annars "Nej".</t>
        </r>
        <r>
          <rPr>
            <sz val="9"/>
            <rFont val="Arial Narrow"/>
            <family val="0"/>
          </rPr>
          <t xml:space="preserve">
</t>
        </r>
      </text>
    </comment>
    <comment ref="B183" authorId="0">
      <text>
        <r>
          <rPr>
            <b/>
            <sz val="11"/>
            <rFont val="Arial Narrow"/>
            <family val="0"/>
          </rPr>
          <t>Med FAV-EL avses fastighets- och verksamhetsdel.</t>
        </r>
      </text>
    </comment>
    <comment ref="C183" authorId="0">
      <text>
        <r>
          <rPr>
            <b/>
            <sz val="11"/>
            <rFont val="Arial Narrow"/>
            <family val="0"/>
          </rPr>
          <t>I denna kolumn införs uppgifter ENDAST om El-användningen är mätt. 
Om EL-användningen inte är mätt skall resp. cell lämnas tom.</t>
        </r>
      </text>
    </comment>
    <comment ref="F183" authorId="0">
      <text>
        <r>
          <rPr>
            <b/>
            <sz val="9"/>
            <rFont val="Arial Narrow"/>
            <family val="0"/>
          </rPr>
          <t>Om redovisad energianvändning är mätt,  skall redovisas "Ja", annars "Nej".</t>
        </r>
        <r>
          <rPr>
            <sz val="9"/>
            <rFont val="Arial Narrow"/>
            <family val="0"/>
          </rPr>
          <t xml:space="preserve">
</t>
        </r>
      </text>
    </comment>
    <comment ref="G183" authorId="0">
      <text>
        <r>
          <rPr>
            <b/>
            <sz val="11"/>
            <rFont val="Arial Narrow"/>
            <family val="0"/>
          </rPr>
          <t>I denna kolumn redovisas  tillförd Fastighets- och verksamhetsel - för det fall att tillförd elenergi är fördelad - ej mätt.</t>
        </r>
      </text>
    </comment>
    <comment ref="K184" authorId="0">
      <text>
        <r>
          <rPr>
            <b/>
            <sz val="11"/>
            <rFont val="Arial Narrow"/>
            <family val="0"/>
          </rPr>
          <t>I denna kolumn MÅTT El-användning för Elvärme.
Om EL-användningen inte är mätt visar resp. cell 0.</t>
        </r>
      </text>
    </comment>
    <comment ref="C189" authorId="0">
      <text>
        <r>
          <rPr>
            <b/>
            <sz val="11"/>
            <rFont val="Arial Narrow"/>
            <family val="0"/>
          </rPr>
          <t>I denna kolumn införs uppgifter ENDAST om El-användningen är mätt. 
Om EL-användningen inte är mätt skall resp. cell lämnas tom.</t>
        </r>
      </text>
    </comment>
    <comment ref="F189" authorId="0">
      <text>
        <r>
          <rPr>
            <b/>
            <sz val="9"/>
            <rFont val="Arial Narrow"/>
            <family val="0"/>
          </rPr>
          <t>Om redovisad energianvändning är mätt,  skall redovisas "Ja", annars "Nej".</t>
        </r>
        <r>
          <rPr>
            <sz val="9"/>
            <rFont val="Arial Narrow"/>
            <family val="0"/>
          </rPr>
          <t xml:space="preserve">
</t>
        </r>
      </text>
    </comment>
    <comment ref="G189" authorId="0">
      <text>
        <r>
          <rPr>
            <b/>
            <sz val="11"/>
            <rFont val="Arial Narrow"/>
            <family val="0"/>
          </rPr>
          <t>I denna kolumn redovisas  tillförd värmeel - för det fall att tillförd elenergi är fördelad - ej mätt.</t>
        </r>
      </text>
    </comment>
    <comment ref="I294" authorId="0">
      <text>
        <r>
          <rPr>
            <sz val="11"/>
            <rFont val="Arial Narrow"/>
            <family val="0"/>
          </rPr>
          <t>Redovisa grundkonstruktionen i cell F 24.
Använd följande beteckningar:
GP=Platta på mark; GV=Ventilerad grund; GT = Torpargrund; GK = Källare</t>
        </r>
        <r>
          <rPr>
            <sz val="9"/>
            <rFont val="Geneva"/>
            <family val="0"/>
          </rPr>
          <t xml:space="preserve">
</t>
        </r>
      </text>
    </comment>
    <comment ref="I295" authorId="0">
      <text>
        <r>
          <rPr>
            <sz val="11"/>
            <rFont val="Arial Narrow"/>
            <family val="0"/>
          </rPr>
          <t>Redovisa takkonstruktionen. A.nvänd följande beteckningar:
T0 = Tak med U-värde enl. Byggnorm före 75
T1 = Tak med U-värde enl. Byggnorm 75
T2 = Tak med U-värde enl. Byggnorm 84
T3 = Tak med U-värde enl. Byggnorm 95</t>
        </r>
        <r>
          <rPr>
            <sz val="9"/>
            <rFont val="Geneva"/>
            <family val="0"/>
          </rPr>
          <t xml:space="preserve">
</t>
        </r>
      </text>
    </comment>
    <comment ref="I296" authorId="0">
      <text>
        <r>
          <rPr>
            <sz val="11"/>
            <rFont val="Arial Narrow"/>
            <family val="0"/>
          </rPr>
          <t>Redovisa fönsterkonstruktionen.
Använd följande beteckningar:
TRG = Treglasfönster; 
TVG = Tvåglasfönster</t>
        </r>
        <r>
          <rPr>
            <sz val="9"/>
            <rFont val="Geneva"/>
            <family val="0"/>
          </rPr>
          <t xml:space="preserve">
</t>
        </r>
      </text>
    </comment>
    <comment ref="I297" authorId="0">
      <text>
        <r>
          <rPr>
            <sz val="11"/>
            <rFont val="Arial Narrow"/>
            <family val="0"/>
          </rPr>
          <t>Redovisa väggkonstruktion.
Använd följande beteckningar:
VT = Tegelvägg
V0 = Vägg med U-värde enl. Byggnorm före 75
V1 = Vägg med U-värde enl. Byggnorm 75
V2 = Vägg med U-värde enl. Byggnorm 84
V3 = Vägg med U-värde enl. Byggnorm 95</t>
        </r>
      </text>
    </comment>
    <comment ref="I300" authorId="0">
      <text>
        <r>
          <rPr>
            <sz val="11"/>
            <rFont val="Geneva"/>
            <family val="0"/>
          </rPr>
          <t>Redovisa markförhållanden.
Använd följande beteckningar:
MN = Normala markförhållanden,  
MF = Risk för fuktbelastad mark.</t>
        </r>
        <r>
          <rPr>
            <sz val="9"/>
            <rFont val="Geneva"/>
            <family val="0"/>
          </rPr>
          <t xml:space="preserve">
</t>
        </r>
      </text>
    </comment>
    <comment ref="I301" authorId="0">
      <text>
        <r>
          <rPr>
            <sz val="11"/>
            <rFont val="Arial Narrow"/>
            <family val="0"/>
          </rPr>
          <t>Redovisa omgivningsförhållanden i cell F 30.
Använd följande beteckningar:
ON = Normala omgivningsförhållanden;  
OV = Utsatt för vindar; 
OLF = Utsatt för luftförorening
.</t>
        </r>
      </text>
    </comment>
    <comment ref="C6" authorId="0">
      <text>
        <r>
          <rPr>
            <b/>
            <sz val="11"/>
            <rFont val="Arial Narrow"/>
            <family val="0"/>
          </rPr>
          <t xml:space="preserve">OBS att om nuvärdesberäkning väljs skall förutsttningarna specificeras under 1.1.
</t>
        </r>
      </text>
    </comment>
    <comment ref="D213" authorId="0">
      <text>
        <r>
          <rPr>
            <b/>
            <sz val="11"/>
            <rFont val="Arial Narrow"/>
            <family val="0"/>
          </rPr>
          <t>Detta referensvärde beräknas automatiskt av det program som finns inlagt på detta blad.</t>
        </r>
        <r>
          <rPr>
            <sz val="9"/>
            <rFont val="Arial Narrow"/>
            <family val="0"/>
          </rPr>
          <t xml:space="preserve">
</t>
        </r>
      </text>
    </comment>
    <comment ref="D214" authorId="0">
      <text>
        <r>
          <rPr>
            <b/>
            <sz val="11"/>
            <rFont val="Arial Narrow"/>
            <family val="0"/>
          </rPr>
          <t>Detta referensvärde beräknas automatiskt av det program som finns inlagt på detta blad.</t>
        </r>
        <r>
          <rPr>
            <sz val="9"/>
            <rFont val="Arial Narrow"/>
            <family val="0"/>
          </rPr>
          <t xml:space="preserve">
</t>
        </r>
      </text>
    </comment>
    <comment ref="H254" authorId="0">
      <text>
        <r>
          <rPr>
            <b/>
            <sz val="11"/>
            <rFont val="Arial Narrow"/>
            <family val="0"/>
          </rPr>
          <t>I denna kolumn redovisas teknisk typ av åtgärd, dvs beteckningen för det tekniska system inom vilket åtgärden utförs, ex vis klimatskal (K), värmesystem (T), o s v - se Blad  "Def"</t>
        </r>
      </text>
    </comment>
    <comment ref="I254" authorId="0">
      <text>
        <r>
          <rPr>
            <b/>
            <sz val="11"/>
            <rFont val="Arial Narrow"/>
            <family val="0"/>
          </rPr>
          <t>I denna kolumn redovisas åtgärdens komplexitetstyp (typ1, typ2 eller typ 3) enligt definition. på blad "A" - avsnitt 1.</t>
        </r>
      </text>
    </comment>
    <comment ref="J254" authorId="0">
      <text>
        <r>
          <rPr>
            <b/>
            <sz val="11"/>
            <rFont val="Arial Narrow"/>
            <family val="0"/>
          </rPr>
          <t>I denna kolumn redovisas det våningsplan där åtgärden skall utföras.
Våningsplan betecknas med "P", ex. vis P1.
Antal våningsplan redovisas på blad "A"</t>
        </r>
      </text>
    </comment>
    <comment ref="K254" authorId="0">
      <text>
        <r>
          <rPr>
            <b/>
            <sz val="11"/>
            <rFont val="Arial Narrow"/>
            <family val="0"/>
          </rPr>
          <t>I denna kolumn redovisas den verksamhet (område) inom byggnaden där åtgärden skall utföras
Verksamhet betecknas med "V", ex. vis V1.</t>
        </r>
        <r>
          <rPr>
            <sz val="9"/>
            <rFont val="Verdana"/>
            <family val="0"/>
          </rPr>
          <t xml:space="preserve">
</t>
        </r>
        <r>
          <rPr>
            <b/>
            <sz val="11"/>
            <rFont val="Arial Narrow"/>
            <family val="0"/>
          </rPr>
          <t>Vilka verksamheter som förekommer redovisas på blad "A".</t>
        </r>
      </text>
    </comment>
    <comment ref="H159" authorId="0">
      <text>
        <r>
          <rPr>
            <b/>
            <sz val="11"/>
            <rFont val="Arial Narrow"/>
            <family val="0"/>
          </rPr>
          <t>I denna kolumn redovisas  tillförd Värme fördelad på energislag - oavsett om tillförd värmeenergi är fördelad eller  mätt.</t>
        </r>
      </text>
    </comment>
    <comment ref="I174" authorId="0">
      <text>
        <r>
          <rPr>
            <b/>
            <sz val="11"/>
            <rFont val="Arial Narrow"/>
            <family val="0"/>
          </rPr>
          <t>I denna kolumn redovisas  tillförd kyla - oavsett om tillförd kylenergi är fördelad eller  mätt.</t>
        </r>
      </text>
    </comment>
    <comment ref="H183" authorId="0">
      <text>
        <r>
          <rPr>
            <b/>
            <sz val="11"/>
            <rFont val="Arial Narrow"/>
            <family val="0"/>
          </rPr>
          <t>I denna kolumn redovisas  tillförd FAV-EL  - oavsett om tillförd  energi är fördelad eller  mätt.</t>
        </r>
      </text>
    </comment>
    <comment ref="H189" authorId="0">
      <text>
        <r>
          <rPr>
            <b/>
            <sz val="11"/>
            <rFont val="Arial Narrow"/>
            <family val="0"/>
          </rPr>
          <t>I denna kolumn redovisas  tillförd Värme-EL  - oavsett om tillförd  energi är fördelad eller  mätt.</t>
        </r>
      </text>
    </comment>
    <comment ref="C14" authorId="0">
      <text>
        <r>
          <rPr>
            <b/>
            <sz val="11"/>
            <rFont val="Arial Narrow"/>
            <family val="0"/>
          </rPr>
          <t xml:space="preserve">Kalkylränta kan vara realränta (ränta rensad från inflation) eller annat beroende på förvaltningsorganisationens krav.
</t>
        </r>
      </text>
    </comment>
  </commentList>
</comments>
</file>

<file path=xl/comments5.xml><?xml version="1.0" encoding="utf-8"?>
<comments xmlns="http://schemas.openxmlformats.org/spreadsheetml/2006/main">
  <authors>
    <author>Ulf Rengholt</author>
  </authors>
  <commentList>
    <comment ref="E74" authorId="0">
      <text>
        <r>
          <rPr>
            <b/>
            <sz val="11"/>
            <rFont val="Arial Narrow"/>
            <family val="0"/>
          </rPr>
          <t>I denna kolumn redovisas teknisk typ av åtgärd, dvs beteckningen för det tekniska system inom vilket åtgärden utförs, ex vis klimatskal (K), värmesystem (T), o s v - se Blad  "Def"</t>
        </r>
      </text>
    </comment>
    <comment ref="F74" authorId="0">
      <text>
        <r>
          <rPr>
            <b/>
            <sz val="11"/>
            <rFont val="Arial Narrow"/>
            <family val="0"/>
          </rPr>
          <t>I denna kolumn redovisas åtgärdens komplexitetstyp (typ1, typ2 eller typ 3) enligt definition. på blad "A" - avsnitt 1.</t>
        </r>
      </text>
    </comment>
    <comment ref="G74" authorId="0">
      <text>
        <r>
          <rPr>
            <b/>
            <sz val="11"/>
            <rFont val="Arial Narrow"/>
            <family val="0"/>
          </rPr>
          <t>I denna kolumn redovisas det våningsplan där åtgärden skall utföras.
Våningsplan betecknas med "P", ex. vis P1.
Antal våningsplan redovisas på blad "A"</t>
        </r>
      </text>
    </comment>
    <comment ref="H74" authorId="0">
      <text>
        <r>
          <rPr>
            <b/>
            <sz val="11"/>
            <rFont val="Arial Narrow"/>
            <family val="0"/>
          </rPr>
          <t>I denna kolumn redovisas den verksamhet (område) inom byggnaden där åtgärden skall utföras
Verksamhet betecknas med "V", ex. vis V1.</t>
        </r>
        <r>
          <rPr>
            <sz val="9"/>
            <rFont val="Verdana"/>
            <family val="0"/>
          </rPr>
          <t xml:space="preserve">
</t>
        </r>
        <r>
          <rPr>
            <b/>
            <sz val="11"/>
            <rFont val="Arial Narrow"/>
            <family val="0"/>
          </rPr>
          <t>Vilka verksamheter som förekommer redovisas på blad "A".</t>
        </r>
      </text>
    </comment>
    <comment ref="E85" authorId="0">
      <text>
        <r>
          <rPr>
            <b/>
            <sz val="11"/>
            <rFont val="Arial Narrow"/>
            <family val="0"/>
          </rPr>
          <t>I denna kolumn redovisas teknisk typ av åtgärd, dvs beteckningen för det tekniska system inom vilket åtgärden utförs, ex vis klimatskal (K), värmesystem (T), o s v - se Blad  "Def"</t>
        </r>
      </text>
    </comment>
    <comment ref="F85" authorId="0">
      <text>
        <r>
          <rPr>
            <b/>
            <sz val="11"/>
            <rFont val="Arial Narrow"/>
            <family val="0"/>
          </rPr>
          <t>I denna kolumn redovisas åtgärdens komplexitetstyp (typ1, typ2 eller typ 3) enligt definition. på blad "A" - avsnitt 1.</t>
        </r>
      </text>
    </comment>
    <comment ref="G85" authorId="0">
      <text>
        <r>
          <rPr>
            <b/>
            <sz val="11"/>
            <rFont val="Arial Narrow"/>
            <family val="0"/>
          </rPr>
          <t>I denna kolumn redovisas det våningsplan där åtgärden skall utföras.
Våningsplan betecknas med "P", ex. vis P1.
Antal våningsplan redovisas på blad "A"</t>
        </r>
      </text>
    </comment>
    <comment ref="H85" authorId="0">
      <text>
        <r>
          <rPr>
            <b/>
            <sz val="11"/>
            <rFont val="Arial Narrow"/>
            <family val="0"/>
          </rPr>
          <t>I denna kolumn redovisas den verksamhet (område) inom byggnaden där åtgärden skall utföras
Verksamhet betecknas med "V", ex. vis V1.</t>
        </r>
        <r>
          <rPr>
            <sz val="9"/>
            <rFont val="Verdana"/>
            <family val="0"/>
          </rPr>
          <t xml:space="preserve">
</t>
        </r>
        <r>
          <rPr>
            <b/>
            <sz val="11"/>
            <rFont val="Arial Narrow"/>
            <family val="0"/>
          </rPr>
          <t>Vilka verksamheter som förekommer redovisas på blad "A".</t>
        </r>
      </text>
    </comment>
  </commentList>
</comments>
</file>

<file path=xl/comments6.xml><?xml version="1.0" encoding="utf-8"?>
<comments xmlns="http://schemas.openxmlformats.org/spreadsheetml/2006/main">
  <authors>
    <author>Ulf Rengholt</author>
  </authors>
  <commentList>
    <comment ref="I85" authorId="0">
      <text>
        <r>
          <rPr>
            <b/>
            <sz val="11"/>
            <rFont val="Arial Narrow"/>
            <family val="0"/>
          </rPr>
          <t>I denna kolumn redovisas teknisk typ av åtgärd, dvs beteckningen för det tekniska system inom vilket åtgärden utförs, ex vis klimatskal (K), värmesystem (T), o s v - se Blad  "Def"</t>
        </r>
      </text>
    </comment>
    <comment ref="J85" authorId="0">
      <text>
        <r>
          <rPr>
            <b/>
            <sz val="11"/>
            <rFont val="Arial Narrow"/>
            <family val="0"/>
          </rPr>
          <t>I denna kolumn redovisas åtgärdens komplexitetstyp (typ1, typ2 eller typ 3) enligt definition. på blad "A" - avsnitt 1.</t>
        </r>
      </text>
    </comment>
    <comment ref="K85" authorId="0">
      <text>
        <r>
          <rPr>
            <b/>
            <sz val="11"/>
            <rFont val="Arial Narrow"/>
            <family val="0"/>
          </rPr>
          <t>I denna kolumn redovisas det våningsplan där åtgärden skall utföras.
Våningsplan betecknas med "P", ex. vis P1.
Antal våningsplan redovisas på blad "A"</t>
        </r>
      </text>
    </comment>
    <comment ref="L85" authorId="0">
      <text>
        <r>
          <rPr>
            <b/>
            <sz val="11"/>
            <rFont val="Arial Narrow"/>
            <family val="0"/>
          </rPr>
          <t>I denna kolumn redovisas den verksamhet (område) inom byggnaden där åtgärden skall utföras
Verksamhet betecknas med "V", ex. vis V1.</t>
        </r>
        <r>
          <rPr>
            <sz val="9"/>
            <rFont val="Verdana"/>
            <family val="0"/>
          </rPr>
          <t xml:space="preserve">
</t>
        </r>
        <r>
          <rPr>
            <b/>
            <sz val="11"/>
            <rFont val="Arial Narrow"/>
            <family val="0"/>
          </rPr>
          <t>Vilka verksamheter som förekommer redovisas på blad "A".</t>
        </r>
      </text>
    </comment>
  </commentList>
</comments>
</file>

<file path=xl/comments7.xml><?xml version="1.0" encoding="utf-8"?>
<comments xmlns="http://schemas.openxmlformats.org/spreadsheetml/2006/main">
  <authors>
    <author>Ulf Rengholt</author>
  </authors>
  <commentList>
    <comment ref="E59" authorId="0">
      <text>
        <r>
          <rPr>
            <b/>
            <sz val="11"/>
            <rFont val="Arial Narrow"/>
            <family val="0"/>
          </rPr>
          <t>I denna kolumn redovisas teknisk typ av åtgärd, dvs beteckningen för det tekniska system inom vilket åtgärden utförs, ex vis klimatskal (K), värmesystem (T), o s v - se Blad  "Def"</t>
        </r>
      </text>
    </comment>
    <comment ref="F59" authorId="0">
      <text>
        <r>
          <rPr>
            <b/>
            <sz val="11"/>
            <rFont val="Arial Narrow"/>
            <family val="0"/>
          </rPr>
          <t>I denna kolumn redovisas åtgärdens komplexitetstyp (typ1, typ2 eller typ 3) enligt definition. på blad "A" - avsnitt 1.</t>
        </r>
      </text>
    </comment>
    <comment ref="G59" authorId="0">
      <text>
        <r>
          <rPr>
            <b/>
            <sz val="11"/>
            <rFont val="Arial Narrow"/>
            <family val="0"/>
          </rPr>
          <t>I denna kolumn redovisas det våningsplan där åtgärden skall utföras.
Våningsplan betecknas med "P", ex. vis P1.
Antal våningsplan redovisas på blad "A"</t>
        </r>
      </text>
    </comment>
    <comment ref="H59" authorId="0">
      <text>
        <r>
          <rPr>
            <b/>
            <sz val="11"/>
            <rFont val="Arial Narrow"/>
            <family val="0"/>
          </rPr>
          <t>I denna kolumn redovisas den verksamhet (område) inom byggnaden där åtgärden skall utföras
Verksamhet betecknas med "V", ex. vis V1.</t>
        </r>
        <r>
          <rPr>
            <sz val="9"/>
            <rFont val="Verdana"/>
            <family val="0"/>
          </rPr>
          <t xml:space="preserve">
</t>
        </r>
        <r>
          <rPr>
            <b/>
            <sz val="11"/>
            <rFont val="Arial Narrow"/>
            <family val="0"/>
          </rPr>
          <t>Vilka verksamheter som förekommer redovisas på blad "A".</t>
        </r>
      </text>
    </comment>
  </commentList>
</comments>
</file>

<file path=xl/comments8.xml><?xml version="1.0" encoding="utf-8"?>
<comments xmlns="http://schemas.openxmlformats.org/spreadsheetml/2006/main">
  <authors>
    <author>Ulf Rengholt</author>
  </authors>
  <commentList>
    <comment ref="E73" authorId="0">
      <text>
        <r>
          <rPr>
            <b/>
            <sz val="11"/>
            <rFont val="Arial Narrow"/>
            <family val="0"/>
          </rPr>
          <t>I denna kolumn redovisas teknisk typ av åtgärd, dvs beteckningen för det tekniska system inom vilket åtgärden utförs, ex vis klimatskal (K), värmesystem (T), o s v - se Blad  "Def"</t>
        </r>
      </text>
    </comment>
    <comment ref="F73" authorId="0">
      <text>
        <r>
          <rPr>
            <b/>
            <sz val="11"/>
            <rFont val="Arial Narrow"/>
            <family val="0"/>
          </rPr>
          <t>I denna kolumn redovisas åtgärdens komplexitetstyp (typ1, typ2 eller typ 3) enligt definition. på blad "A" - avsnitt 1.</t>
        </r>
      </text>
    </comment>
    <comment ref="G73" authorId="0">
      <text>
        <r>
          <rPr>
            <b/>
            <sz val="11"/>
            <rFont val="Arial Narrow"/>
            <family val="0"/>
          </rPr>
          <t>I denna kolumn redovisas det våningsplan där åtgärden skall utföras.
Våningsplan betecknas med "P", ex. vis P1.
Antal våningsplan redovisas på blad "A"</t>
        </r>
      </text>
    </comment>
    <comment ref="H73" authorId="0">
      <text>
        <r>
          <rPr>
            <b/>
            <sz val="11"/>
            <rFont val="Arial Narrow"/>
            <family val="0"/>
          </rPr>
          <t>I denna kolumn redovisas den verksamhet (område) inom byggnaden där åtgärden skall utföras
Verksamhet betecknas med "V", ex. vis V1.</t>
        </r>
        <r>
          <rPr>
            <sz val="9"/>
            <rFont val="Verdana"/>
            <family val="0"/>
          </rPr>
          <t xml:space="preserve">
</t>
        </r>
        <r>
          <rPr>
            <b/>
            <sz val="11"/>
            <rFont val="Arial Narrow"/>
            <family val="0"/>
          </rPr>
          <t>Vilka verksamheter som förekommer redovisas på blad "A".</t>
        </r>
      </text>
    </comment>
  </commentList>
</comments>
</file>

<file path=xl/comments9.xml><?xml version="1.0" encoding="utf-8"?>
<comments xmlns="http://schemas.openxmlformats.org/spreadsheetml/2006/main">
  <authors>
    <author>Ulf Rengholt</author>
  </authors>
  <commentList>
    <comment ref="E48" authorId="0">
      <text>
        <r>
          <rPr>
            <b/>
            <sz val="11"/>
            <rFont val="Arial Narrow"/>
            <family val="0"/>
          </rPr>
          <t>I denna kolumn redovisas teknisk typ av åtgärd, dvs beteckningen för det tekniska system inom vilket åtgärden utförs, ex vis klimatskal (K), värmesystem (T), o s v - se Blad  "Def"</t>
        </r>
      </text>
    </comment>
    <comment ref="F48" authorId="0">
      <text>
        <r>
          <rPr>
            <b/>
            <sz val="11"/>
            <rFont val="Arial Narrow"/>
            <family val="0"/>
          </rPr>
          <t>I denna kolumn redovisas åtgärdens komplexitetstyp (typ1, typ2 eller typ 3) enligt definition. på blad "A" - avsnitt 1.</t>
        </r>
      </text>
    </comment>
    <comment ref="G48" authorId="0">
      <text>
        <r>
          <rPr>
            <b/>
            <sz val="11"/>
            <rFont val="Arial Narrow"/>
            <family val="0"/>
          </rPr>
          <t>I denna kolumn redovisas det våningsplan där åtgärden skall utföras.
Våningsplan betecknas med "P", ex. vis P1.
Antal våningsplan redovisas på blad "A"</t>
        </r>
      </text>
    </comment>
    <comment ref="H48" authorId="0">
      <text>
        <r>
          <rPr>
            <b/>
            <sz val="11"/>
            <rFont val="Arial Narrow"/>
            <family val="0"/>
          </rPr>
          <t>I denna kolumn redovisas den verksamhet (område) inom byggnaden där åtgärden skall utföras
Verksamhet betecknas med "V", ex. vis V1.</t>
        </r>
        <r>
          <rPr>
            <sz val="9"/>
            <rFont val="Verdana"/>
            <family val="0"/>
          </rPr>
          <t xml:space="preserve">
</t>
        </r>
        <r>
          <rPr>
            <b/>
            <sz val="11"/>
            <rFont val="Arial Narrow"/>
            <family val="0"/>
          </rPr>
          <t>Vilka verksamheter som förekommer redovisas på blad "A".</t>
        </r>
      </text>
    </comment>
  </commentList>
</comments>
</file>

<file path=xl/sharedStrings.xml><?xml version="1.0" encoding="utf-8"?>
<sst xmlns="http://schemas.openxmlformats.org/spreadsheetml/2006/main" count="4014" uniqueCount="1403">
  <si>
    <t xml:space="preserve">Kalkylränta </t>
  </si>
  <si>
    <t xml:space="preserve">EMAS-registrerad </t>
  </si>
  <si>
    <t xml:space="preserve">Certifikat  AFS 2001:1 </t>
  </si>
  <si>
    <t xml:space="preserve">Brukarinstruktion </t>
  </si>
  <si>
    <t xml:space="preserve">Underhålls-skötselinstruktion </t>
  </si>
  <si>
    <t xml:space="preserve">Akt. Byggn. (Verks.V4) </t>
  </si>
  <si>
    <t xml:space="preserve">Beställaren redovisar inga tekn. uppgifter </t>
  </si>
  <si>
    <t>Hela byggnaden bör besiktigas</t>
  </si>
  <si>
    <t>Se specifikation 2</t>
  </si>
  <si>
    <t>Punkt-</t>
  </si>
  <si>
    <t>Av</t>
  </si>
  <si>
    <t>Bil</t>
  </si>
  <si>
    <t>funktioner</t>
  </si>
  <si>
    <t>server</t>
  </si>
  <si>
    <t>utsug</t>
  </si>
  <si>
    <t>fuktare</t>
  </si>
  <si>
    <t>värm.</t>
  </si>
  <si>
    <t>GV</t>
  </si>
  <si>
    <t>GV area</t>
  </si>
  <si>
    <t>Fjärrv.</t>
  </si>
  <si>
    <t xml:space="preserve">Typ av mätning enligt SSI </t>
  </si>
  <si>
    <t>Area m2BRA</t>
  </si>
  <si>
    <t>Nybyggnadskrav [kWh/år,m2Atemp]</t>
  </si>
  <si>
    <t>Fettavskiljare</t>
  </si>
  <si>
    <t>V4</t>
  </si>
  <si>
    <t>V5</t>
  </si>
  <si>
    <t xml:space="preserve">Areaandel [--] </t>
  </si>
  <si>
    <t xml:space="preserve">V+VV </t>
  </si>
  <si>
    <t>2.2 Ägare I</t>
  </si>
  <si>
    <t>Jan</t>
  </si>
  <si>
    <t>Febr</t>
  </si>
  <si>
    <t>Mars</t>
  </si>
  <si>
    <t xml:space="preserve">Beställaren redovisar tekn. uppgifter, se tabell </t>
  </si>
  <si>
    <t>1.0 Kalkylmetod för lönsamhetsberäkning</t>
  </si>
  <si>
    <t xml:space="preserve">Är radonhalten mätt </t>
  </si>
  <si>
    <t>T-filter</t>
  </si>
  <si>
    <t>VarmV</t>
  </si>
  <si>
    <t>Area [-]</t>
  </si>
  <si>
    <t>per m2</t>
  </si>
  <si>
    <t>Omfattning av besiktningsbehovet</t>
  </si>
  <si>
    <t xml:space="preserve"> Markförhållanden</t>
  </si>
  <si>
    <t xml:space="preserve"> Omgivningsförhåll.</t>
  </si>
  <si>
    <t>Del/Objekt</t>
  </si>
  <si>
    <t>S:a värmeel</t>
  </si>
  <si>
    <t>Dec</t>
  </si>
  <si>
    <t>Johan</t>
  </si>
  <si>
    <t>CO2</t>
  </si>
  <si>
    <t>Energi</t>
  </si>
  <si>
    <t>BTA</t>
  </si>
  <si>
    <t xml:space="preserve"> ALLMÄN &amp; TEKNISK BESKRIVNING (ATB)</t>
  </si>
  <si>
    <t>1. ALLMÄNNA UPPGIFTER</t>
  </si>
  <si>
    <t xml:space="preserve">Fördeln. faktor  El </t>
  </si>
  <si>
    <t>Fastigh</t>
  </si>
  <si>
    <t>1.3 Åtgärdsindelning</t>
  </si>
  <si>
    <t>Enkel åtgärd, ej särsk. lönsamhetsberäkn.</t>
  </si>
  <si>
    <t>Köpcentrum</t>
  </si>
  <si>
    <t>ALLMÄN &amp; TEKNISK BESKRIVNING (A&amp;TB)</t>
  </si>
  <si>
    <t>DATA</t>
  </si>
  <si>
    <t>PUNKT</t>
  </si>
  <si>
    <t>AVF</t>
  </si>
  <si>
    <t>BIL</t>
  </si>
  <si>
    <t>Vård, dagtid</t>
  </si>
  <si>
    <t>2.2 Ägare II</t>
  </si>
  <si>
    <t>VENTILATIONSAGGREGAT - UPPGIFTER FRÅN FÖRVALTNING</t>
  </si>
  <si>
    <t>Kalkylerad livslängd [år]</t>
  </si>
  <si>
    <t>2.5 B Luftkonditioneringssystem - egenskaper</t>
  </si>
  <si>
    <t>Vent</t>
  </si>
  <si>
    <t xml:space="preserve">Finns luftkonditionering &gt; 12 kW </t>
  </si>
  <si>
    <t>Kanaler, don m m</t>
  </si>
  <si>
    <t>Är/bör-värden, funktion</t>
  </si>
  <si>
    <t>Bedöm-beräkna</t>
  </si>
  <si>
    <t>Oljecistern</t>
  </si>
  <si>
    <t>Hissar</t>
  </si>
  <si>
    <t xml:space="preserve">Namn </t>
  </si>
  <si>
    <t>S:a värmepumpel</t>
  </si>
  <si>
    <t xml:space="preserve">S:a VÄRME-KYL EL </t>
  </si>
  <si>
    <t xml:space="preserve">Värmetillförsel </t>
  </si>
  <si>
    <t xml:space="preserve">Radonhalt Bq/m3 </t>
  </si>
  <si>
    <t xml:space="preserve">Datum för radonmätning </t>
  </si>
  <si>
    <t>2.8 a Verksamhet</t>
  </si>
  <si>
    <t xml:space="preserve">Normalårskorrigerat </t>
  </si>
  <si>
    <t xml:space="preserve">Nominell kyleffekt i kW enl. SS-EN 14511-2 </t>
  </si>
  <si>
    <t>Årtal</t>
  </si>
  <si>
    <t>Area [.]</t>
  </si>
  <si>
    <t>Förekomst</t>
  </si>
  <si>
    <t>Butik/lager, övrigt</t>
  </si>
  <si>
    <t xml:space="preserve">VE-EL </t>
  </si>
  <si>
    <t>Närhet till avluft, vattenintrång, is</t>
  </si>
  <si>
    <t>T</t>
  </si>
  <si>
    <t>Fjärrkyla</t>
  </si>
  <si>
    <t>Övrig el</t>
  </si>
  <si>
    <t>Åtgärdsförslag interiör (IM)</t>
  </si>
  <si>
    <t>Finns delvis</t>
  </si>
  <si>
    <t>Tilluftdon</t>
  </si>
  <si>
    <t>Rörsystem</t>
  </si>
  <si>
    <t xml:space="preserve"> Fönstertätn. o d</t>
  </si>
  <si>
    <t>Fritid.utan dusch</t>
  </si>
  <si>
    <t>Typ 2 skall ej tillämpas</t>
  </si>
  <si>
    <t>Shuntgrupper</t>
  </si>
  <si>
    <t xml:space="preserve">Ventilationssystem </t>
  </si>
  <si>
    <t>3.1 Fastighet - tillförd energi och vatten [MWh/år]</t>
  </si>
  <si>
    <t>M ja/nej</t>
  </si>
  <si>
    <t xml:space="preserve">S:a </t>
  </si>
  <si>
    <t xml:space="preserve">S:a El och Värme </t>
  </si>
  <si>
    <t xml:space="preserve">Vatten </t>
  </si>
  <si>
    <t>El (vattenburen)</t>
  </si>
  <si>
    <t>Förekommer ej</t>
  </si>
  <si>
    <t>3.2 Byggnad - tillförd energi [MWh/år]</t>
  </si>
  <si>
    <t>Individuella fördelningsfaktorer byggnad/anläggning</t>
  </si>
  <si>
    <t>1.1 Kalkylförutsättningar för lönsamhetsberäkning</t>
  </si>
  <si>
    <t xml:space="preserve">Nuvärdesberäkning </t>
  </si>
  <si>
    <t xml:space="preserve">Återbetalningstid (payoff) </t>
  </si>
  <si>
    <t>Serveringskök</t>
  </si>
  <si>
    <t>Typ 1 skall ej tillämpas</t>
  </si>
  <si>
    <t>1.12 Livslängd tekn. system</t>
  </si>
  <si>
    <t>7.1 Kulturplan, miljöfarlig verksamhet</t>
  </si>
  <si>
    <t>7.2 Instruktioner</t>
  </si>
  <si>
    <t>7.3 Besiktning</t>
  </si>
  <si>
    <t>7.4 Diplom - certifikat</t>
  </si>
  <si>
    <t>7.5 Klimatskal</t>
  </si>
  <si>
    <t>7.6 Omgivning</t>
  </si>
  <si>
    <t>7.7 Månadsfördelning graddagar</t>
  </si>
  <si>
    <t>VENTILATIONSAGGREGAT - MÄTNING och BESIKTNING</t>
  </si>
  <si>
    <t>El, Värme, VP</t>
  </si>
  <si>
    <t xml:space="preserve">   Innemiljöbesiktning</t>
  </si>
  <si>
    <t xml:space="preserve">3.25 Vatten </t>
  </si>
  <si>
    <t>3.26 Kyla</t>
  </si>
  <si>
    <t>3.27 Sol</t>
  </si>
  <si>
    <t>3.28 FAV-EL</t>
  </si>
  <si>
    <r>
      <t>3.29 V-EL</t>
    </r>
    <r>
      <rPr>
        <b/>
        <sz val="10"/>
        <rFont val="Arial Narrow"/>
        <family val="0"/>
      </rPr>
      <t xml:space="preserve"> (värme-el))</t>
    </r>
  </si>
  <si>
    <t>S:a FA-EL</t>
  </si>
  <si>
    <t>S:a biobr.</t>
  </si>
  <si>
    <t>Fördelningsfaktor</t>
  </si>
  <si>
    <t xml:space="preserve"> Väggkonstruktion</t>
  </si>
  <si>
    <t>Kontor och förvaltning</t>
  </si>
  <si>
    <t>Sorte-</t>
  </si>
  <si>
    <t>rings</t>
  </si>
  <si>
    <t>fil</t>
  </si>
  <si>
    <t>Defiinition av verksamhet</t>
  </si>
  <si>
    <t xml:space="preserve">Byggn. beteckning </t>
  </si>
  <si>
    <t>Flerbostadshus</t>
  </si>
  <si>
    <t>Verksamh.</t>
  </si>
  <si>
    <t xml:space="preserve"> Mätning</t>
  </si>
  <si>
    <t>UC typ</t>
  </si>
  <si>
    <t xml:space="preserve">Husnummer </t>
  </si>
  <si>
    <t>Verksamhet V4</t>
  </si>
  <si>
    <t>Funktion, effekt/m2</t>
  </si>
  <si>
    <t xml:space="preserve">Fjärrkyla </t>
  </si>
  <si>
    <t xml:space="preserve">Vattenkyla </t>
  </si>
  <si>
    <t>V2</t>
  </si>
  <si>
    <t>V3</t>
  </si>
  <si>
    <t>Eleffekt</t>
  </si>
  <si>
    <t>Ålder, skick, funktion</t>
  </si>
  <si>
    <t>Ej mätt</t>
  </si>
  <si>
    <t>Värme</t>
  </si>
  <si>
    <t>Värme via el</t>
  </si>
  <si>
    <t>Noter till besiktning av ventilationssystem</t>
  </si>
  <si>
    <t>Täthet</t>
  </si>
  <si>
    <t>S:a FAV-EL</t>
  </si>
  <si>
    <t>faktor</t>
  </si>
  <si>
    <t xml:space="preserve">Klimatskal </t>
  </si>
  <si>
    <t>Ledningar</t>
  </si>
  <si>
    <t xml:space="preserve">VP mark </t>
  </si>
  <si>
    <t xml:space="preserve">Väderstation </t>
  </si>
  <si>
    <t>BFS Tab. 3. Just. ålder för flerbostadshus</t>
  </si>
  <si>
    <t>BFS Tab. 5. Just. för värmekälla</t>
  </si>
  <si>
    <t>Noter till besiktning av VA-system</t>
  </si>
  <si>
    <t>Ett-grepps</t>
  </si>
  <si>
    <t>Tvågrepps</t>
  </si>
  <si>
    <t xml:space="preserve">Fastighetsägaren har ej gjort besiktning </t>
  </si>
  <si>
    <t>BFS Tab. 7. Just. för typ av byggnad</t>
  </si>
  <si>
    <t xml:space="preserve">Nya hus </t>
  </si>
  <si>
    <t>Radiator-vatten lågtemp.</t>
  </si>
  <si>
    <t>Koppar</t>
  </si>
  <si>
    <t>DU-instr. finns</t>
  </si>
  <si>
    <t>Butik, livs</t>
  </si>
  <si>
    <t>Vad kan mätas</t>
  </si>
  <si>
    <t>Tillstånd</t>
  </si>
  <si>
    <t>BFS Tabell 5. Just. för värmekälla</t>
  </si>
  <si>
    <t>Gas</t>
  </si>
  <si>
    <t>Ved</t>
  </si>
  <si>
    <t>Termostat fjärrstyrd</t>
  </si>
  <si>
    <t>Kompressor-el</t>
  </si>
  <si>
    <t xml:space="preserve"> Grundläggning</t>
  </si>
  <si>
    <t xml:space="preserve"> Takkonstruktion</t>
  </si>
  <si>
    <t xml:space="preserve"> Fönsterkonstr.</t>
  </si>
  <si>
    <t>(kök m m)</t>
  </si>
  <si>
    <t>Kök - TK/SK</t>
  </si>
  <si>
    <t>VV E-slag</t>
  </si>
  <si>
    <t>Gränsvärde</t>
  </si>
  <si>
    <t xml:space="preserve">Verksamhet V1 </t>
  </si>
  <si>
    <t>Spec.verksamh</t>
  </si>
  <si>
    <t>Specifikation 2</t>
  </si>
  <si>
    <t>Beredning</t>
  </si>
  <si>
    <t>Lokala beredare</t>
  </si>
  <si>
    <t>4. FASTIGHETSÄGARENS BESIKTNING</t>
  </si>
  <si>
    <t xml:space="preserve">FAV-EL </t>
  </si>
  <si>
    <t xml:space="preserve">Värme </t>
  </si>
  <si>
    <t xml:space="preserve"> Tidpunkt (årtal)</t>
  </si>
  <si>
    <t xml:space="preserve">Akt. Byggn. (H-verks.) </t>
  </si>
  <si>
    <t xml:space="preserve">Akt. byggn (Verks.V2) </t>
  </si>
  <si>
    <t>Rörlig energikostn. [kr/kWh]</t>
  </si>
  <si>
    <t>5. ÅTGÄRDSREDOVISNING</t>
  </si>
  <si>
    <t>Period  för energiuppgifter</t>
  </si>
  <si>
    <t>Systemets tillstånd</t>
  </si>
  <si>
    <t>Funktion, bytesbehov</t>
  </si>
  <si>
    <t>Åtgärdsförslag värmesystem (IM)</t>
  </si>
  <si>
    <t>Läge</t>
  </si>
  <si>
    <t xml:space="preserve">Elsystem </t>
  </si>
  <si>
    <t>Centalt - DUC</t>
  </si>
  <si>
    <t>Verkstad</t>
  </si>
  <si>
    <t>Luftläckage, golvbrunn, skötsel</t>
  </si>
  <si>
    <t>2 dag/vecka</t>
  </si>
  <si>
    <t>3. UPPGIFTER OM ENERGIANVÄNDNING</t>
  </si>
  <si>
    <t>Graddagar (värme)</t>
  </si>
  <si>
    <t xml:space="preserve">Värme+VV+Kyl </t>
  </si>
  <si>
    <t>m3/år</t>
  </si>
  <si>
    <t>BTA:0/BTA</t>
  </si>
  <si>
    <t xml:space="preserve">FA-EL </t>
  </si>
  <si>
    <t>Prefix Byggnads ID</t>
  </si>
  <si>
    <t>X-koordinat</t>
  </si>
  <si>
    <t>Y-koordinat</t>
  </si>
  <si>
    <t>Sammanställningar</t>
  </si>
  <si>
    <t>Graddagar och energiindex</t>
  </si>
  <si>
    <t>Summor</t>
  </si>
  <si>
    <t>Flis, pellets, brikett</t>
  </si>
  <si>
    <t>Övrigt biobränsle</t>
  </si>
  <si>
    <t>Summa</t>
  </si>
  <si>
    <t>År -3</t>
  </si>
  <si>
    <t xml:space="preserve">Tidigare år GD </t>
  </si>
  <si>
    <t xml:space="preserve">2.5 A Luftkonditioneringssystem </t>
  </si>
  <si>
    <t>Åtgärdsindelning</t>
  </si>
  <si>
    <t>Specifikation 1</t>
  </si>
  <si>
    <t>Värme, kyla, fastighetsel</t>
  </si>
  <si>
    <t>KONTROLLORGAN</t>
  </si>
  <si>
    <t>Tekniskt ansvarig</t>
  </si>
  <si>
    <t>Energiexpert</t>
  </si>
  <si>
    <t>UPPGIFTER OM KONTROLLORGAN M M</t>
  </si>
  <si>
    <t>Företagsnamn</t>
  </si>
  <si>
    <t>Ackreditering</t>
  </si>
  <si>
    <t xml:space="preserve">Varav FA-EL [kWh/år,m2Atemp] </t>
  </si>
  <si>
    <t>2.9 a Spec. verksamhet - omfattning</t>
  </si>
  <si>
    <t>p/dygn</t>
  </si>
  <si>
    <t xml:space="preserve">   EL-användning</t>
  </si>
  <si>
    <t>Köks</t>
  </si>
  <si>
    <t>fläkt</t>
  </si>
  <si>
    <t>NEJ</t>
  </si>
  <si>
    <t>2.9 b Särsklida</t>
  </si>
  <si>
    <t>Golvventilation</t>
  </si>
  <si>
    <t>B2</t>
  </si>
  <si>
    <t>B3</t>
  </si>
  <si>
    <t>B4</t>
  </si>
  <si>
    <t>B5</t>
  </si>
  <si>
    <t>B6</t>
  </si>
  <si>
    <t>B7</t>
  </si>
  <si>
    <t>B8</t>
  </si>
  <si>
    <t>3.21 Värme - byggn</t>
  </si>
  <si>
    <t>Data-</t>
  </si>
  <si>
    <t xml:space="preserve">E-prestanda [kWh/år,m2Atemp] </t>
  </si>
  <si>
    <t xml:space="preserve">  Vent.syst. II</t>
  </si>
  <si>
    <t>VÅ</t>
  </si>
  <si>
    <t>Effekt</t>
  </si>
  <si>
    <t>Drifttid</t>
  </si>
  <si>
    <t xml:space="preserve">Brukarenkät </t>
  </si>
  <si>
    <t>Miljöklass</t>
  </si>
  <si>
    <t>Drifttidstyrning</t>
  </si>
  <si>
    <t>Energiindex</t>
  </si>
  <si>
    <t xml:space="preserve">Kategorikod </t>
  </si>
  <si>
    <t>Finns krav på ventilationskontroll (OVK)</t>
  </si>
  <si>
    <t>Aggregat</t>
  </si>
  <si>
    <t xml:space="preserve">Fastighet </t>
  </si>
  <si>
    <t>Utbytesmöjlighet</t>
  </si>
  <si>
    <t>Verkn. Grad</t>
  </si>
  <si>
    <t xml:space="preserve">Ev. mätning </t>
  </si>
  <si>
    <t>&lt; 2 dag/vecka</t>
  </si>
  <si>
    <t>Tegel</t>
  </si>
  <si>
    <t>Automatik</t>
  </si>
  <si>
    <t>Del/objekt</t>
  </si>
  <si>
    <t>Belysning fast, inne</t>
  </si>
  <si>
    <t>Dockning</t>
  </si>
  <si>
    <t>Noter till besiktning av kylsystem</t>
  </si>
  <si>
    <t>Larmuppföljning</t>
  </si>
  <si>
    <t>Manuell rutin</t>
  </si>
  <si>
    <t>Fastighetsel (FA)</t>
  </si>
  <si>
    <t>1.11 Energikostnad</t>
  </si>
  <si>
    <t>2.8 b Verksamhet</t>
  </si>
  <si>
    <t xml:space="preserve">   Energislag</t>
  </si>
  <si>
    <t xml:space="preserve">   Komfortkyla</t>
  </si>
  <si>
    <t>Pers</t>
  </si>
  <si>
    <t>Proj. Fl</t>
  </si>
  <si>
    <t xml:space="preserve">Luftflöde [l/s m2] </t>
  </si>
  <si>
    <r>
      <t xml:space="preserve"> [m</t>
    </r>
    <r>
      <rPr>
        <vertAlign val="superscript"/>
        <sz val="10"/>
        <rFont val="Arial Narrow"/>
        <family val="0"/>
      </rPr>
      <t>3</t>
    </r>
    <r>
      <rPr>
        <sz val="10"/>
        <rFont val="Arial Narrow"/>
        <family val="0"/>
      </rPr>
      <t>/år,m</t>
    </r>
    <r>
      <rPr>
        <vertAlign val="superscript"/>
        <sz val="10"/>
        <rFont val="Arial Narrow"/>
        <family val="0"/>
      </rPr>
      <t>2</t>
    </r>
    <r>
      <rPr>
        <sz val="10"/>
        <rFont val="Arial Narrow"/>
        <family val="0"/>
      </rPr>
      <t>]</t>
    </r>
  </si>
  <si>
    <r>
      <t xml:space="preserve"> [kg/år,m</t>
    </r>
    <r>
      <rPr>
        <vertAlign val="superscript"/>
        <sz val="10"/>
        <rFont val="Arial Narrow"/>
        <family val="0"/>
      </rPr>
      <t>2</t>
    </r>
    <r>
      <rPr>
        <sz val="10"/>
        <rFont val="Arial Narrow"/>
        <family val="0"/>
      </rPr>
      <t>]</t>
    </r>
  </si>
  <si>
    <t>Plana, glasade</t>
  </si>
  <si>
    <t>Flöde-proj [l/sm2]</t>
  </si>
  <si>
    <t>Energislag</t>
  </si>
  <si>
    <t xml:space="preserve">UNDERCENTRALER  - BESIKTNINGSUNDERLAG </t>
  </si>
  <si>
    <t xml:space="preserve">Betjänad areaandel [--] </t>
  </si>
  <si>
    <t>Byggn</t>
  </si>
  <si>
    <t xml:space="preserve">BRA </t>
  </si>
  <si>
    <t xml:space="preserve">BTA  </t>
  </si>
  <si>
    <r>
      <t>A</t>
    </r>
    <r>
      <rPr>
        <vertAlign val="subscript"/>
        <sz val="11"/>
        <rFont val="Arial Narrow"/>
        <family val="0"/>
      </rPr>
      <t>T</t>
    </r>
  </si>
  <si>
    <t>&lt;10°C</t>
  </si>
  <si>
    <t xml:space="preserve">BTA/BRA </t>
  </si>
  <si>
    <t>Bränsle</t>
  </si>
  <si>
    <t>Annan styrn.</t>
  </si>
  <si>
    <t>Ingen styrning</t>
  </si>
  <si>
    <t>Cirk. punp</t>
  </si>
  <si>
    <t xml:space="preserve">Solfångarvärme </t>
  </si>
  <si>
    <t>Vård, dygnet runt</t>
  </si>
  <si>
    <t>Noter till besiktning av Undercentraler och Pannor</t>
  </si>
  <si>
    <t xml:space="preserve">Akt.byggn (Verks.V4) </t>
  </si>
  <si>
    <t>INTERIÖR R (IM) - UPPGIFTER FRÅN FÖRVALTNING</t>
  </si>
  <si>
    <t>Normal omfattning</t>
  </si>
  <si>
    <t>U.A.</t>
  </si>
  <si>
    <t>El-inventering</t>
  </si>
  <si>
    <t>Central via DUC</t>
  </si>
  <si>
    <t>El-radiator</t>
  </si>
  <si>
    <t>Sept</t>
  </si>
  <si>
    <t>Okt</t>
  </si>
  <si>
    <t>Nov</t>
  </si>
  <si>
    <t xml:space="preserve">Fördeln.faktor Vatten </t>
  </si>
  <si>
    <t xml:space="preserve">Spec. fördeln. Faktor </t>
  </si>
  <si>
    <t xml:space="preserve">Fördeln.faktor Kyla </t>
  </si>
  <si>
    <t>3.23 Värme E-slag</t>
  </si>
  <si>
    <t>S:a Värme</t>
  </si>
  <si>
    <t xml:space="preserve">S:a tillförd värme </t>
  </si>
  <si>
    <t xml:space="preserve">3.24 Varmvatten </t>
  </si>
  <si>
    <t xml:space="preserve">Fördelningsfaktor El </t>
  </si>
  <si>
    <t xml:space="preserve">Byggnadens nuvarande kylbehov [kW] </t>
  </si>
  <si>
    <t xml:space="preserve">  </t>
  </si>
  <si>
    <t xml:space="preserve">E-SLAG </t>
  </si>
  <si>
    <t xml:space="preserve">Aktuellt år   </t>
  </si>
  <si>
    <t>Åtgärdsförslag Ventilationssystem (A)</t>
  </si>
  <si>
    <t>Värmeåterv.</t>
  </si>
  <si>
    <t>Åtgärdsförslag styrsystem( C)</t>
  </si>
  <si>
    <t>Åtgärdsförslag värmepumpar</t>
  </si>
  <si>
    <t>År -1</t>
  </si>
  <si>
    <t>Spec. F-faktor</t>
  </si>
  <si>
    <t>&lt; 4 år</t>
  </si>
  <si>
    <t>&lt; 2 år</t>
  </si>
  <si>
    <t>Butiker, lager livsmedel</t>
  </si>
  <si>
    <t>Butiker, lager övrigt</t>
  </si>
  <si>
    <t>Vård dygnet runt</t>
  </si>
  <si>
    <t>Slöjd</t>
  </si>
  <si>
    <t>Fritid med dusch</t>
  </si>
  <si>
    <t xml:space="preserve">Area av A-temp som är luftkonditionerad </t>
  </si>
  <si>
    <t>2.6 Radon</t>
  </si>
  <si>
    <t>2.7 Värmesystem</t>
  </si>
  <si>
    <t>Radiator-vattenvärme</t>
  </si>
  <si>
    <t xml:space="preserve">Värme+VV+Kyl+FA-El </t>
  </si>
  <si>
    <t>Normal</t>
  </si>
  <si>
    <t>Året</t>
  </si>
  <si>
    <t>FASTIGHET OCH BYGGNAD</t>
  </si>
  <si>
    <t xml:space="preserve">[m2AT] </t>
  </si>
  <si>
    <t xml:space="preserve">El (luftburen) </t>
  </si>
  <si>
    <t>F-värmepump</t>
  </si>
  <si>
    <t xml:space="preserve">Värme+VV+Kyl+FAV-El </t>
  </si>
  <si>
    <t>p-cell area BTA</t>
  </si>
  <si>
    <t>Vä+VV+Kyl+FAV-El+TF</t>
  </si>
  <si>
    <t>År -2</t>
  </si>
  <si>
    <t>Rad.-vatten (80-60 °C)+tilluft</t>
  </si>
  <si>
    <t>Rad.-vatten (lågtemp.)+tilluft</t>
  </si>
  <si>
    <t>Ingen</t>
  </si>
  <si>
    <t>Manuellt</t>
  </si>
  <si>
    <t>Vatten</t>
  </si>
  <si>
    <t>Fläktar SFP</t>
  </si>
  <si>
    <t>Vattenledningar</t>
  </si>
  <si>
    <t xml:space="preserve">[Tkr] </t>
  </si>
  <si>
    <t>sam-</t>
  </si>
  <si>
    <t>Kontor</t>
  </si>
  <si>
    <t>Värmepump</t>
  </si>
  <si>
    <t>Inget</t>
  </si>
  <si>
    <t>Tryckförhållanden, matos</t>
  </si>
  <si>
    <t>FB</t>
  </si>
  <si>
    <t>IM</t>
  </si>
  <si>
    <t xml:space="preserve">Förvaltn. område </t>
  </si>
  <si>
    <t>Finns, obetydligt</t>
  </si>
  <si>
    <t>Åtgärdsbehov</t>
  </si>
  <si>
    <t>STYR</t>
  </si>
  <si>
    <t>Datoriserat</t>
  </si>
  <si>
    <t>Central</t>
  </si>
  <si>
    <t>Lokal</t>
  </si>
  <si>
    <t>Olja</t>
  </si>
  <si>
    <t>Åtgärdsförslag varmvattensystem (IM)</t>
  </si>
  <si>
    <t>VV</t>
  </si>
  <si>
    <t xml:space="preserve">Tillförd värme totalt </t>
  </si>
  <si>
    <t>Läckage; mätning temp.</t>
  </si>
  <si>
    <t xml:space="preserve"> </t>
  </si>
  <si>
    <t>El exkl hushållsel, verksamhetsel</t>
  </si>
  <si>
    <t>On-off</t>
  </si>
  <si>
    <t>2-rör</t>
  </si>
  <si>
    <t>1-rör</t>
  </si>
  <si>
    <t>Shuntar</t>
  </si>
  <si>
    <t>2-vägs</t>
  </si>
  <si>
    <t>Fastighet</t>
  </si>
  <si>
    <t>Utbytesbehov</t>
  </si>
  <si>
    <t>Fastighetsbeteckning</t>
  </si>
  <si>
    <t xml:space="preserve">Kylsystem </t>
  </si>
  <si>
    <t xml:space="preserve">Asbest </t>
  </si>
  <si>
    <t xml:space="preserve">PCB </t>
  </si>
  <si>
    <t xml:space="preserve">Tryckkärl </t>
  </si>
  <si>
    <t>Noter till besiktning av värmesystem</t>
  </si>
  <si>
    <t xml:space="preserve">Miljödiplom fastighet </t>
  </si>
  <si>
    <t>Normalgraddagar E-index</t>
  </si>
  <si>
    <t>VARMVATTEN</t>
  </si>
  <si>
    <t xml:space="preserve">Övrigt biobränsle </t>
  </si>
  <si>
    <t>Efternamn</t>
  </si>
  <si>
    <t>E-postadress</t>
  </si>
  <si>
    <t>Fördelat</t>
  </si>
  <si>
    <t>April</t>
  </si>
  <si>
    <t>Maj</t>
  </si>
  <si>
    <t>juni</t>
  </si>
  <si>
    <t>juli</t>
  </si>
  <si>
    <t>Aug</t>
  </si>
  <si>
    <t>Hjälptabell för redovisning av individuella fördelningsfaktorer - tabellen är fristående, ej kopplad till programmet</t>
  </si>
  <si>
    <t xml:space="preserve">B1 </t>
  </si>
  <si>
    <t>Inspektion</t>
  </si>
  <si>
    <t>S</t>
  </si>
  <si>
    <t>Fjärrkyla m m</t>
  </si>
  <si>
    <t xml:space="preserve">S:a tillförd Värme-T </t>
  </si>
  <si>
    <t xml:space="preserve">Akt. Byggn. (Verks.V3) </t>
  </si>
  <si>
    <t>KYLSYSTEM</t>
  </si>
  <si>
    <t>Frikyla</t>
  </si>
  <si>
    <t>Evaporativ</t>
  </si>
  <si>
    <t>VV cirkulation</t>
  </si>
  <si>
    <t>Tidstyrd</t>
  </si>
  <si>
    <t xml:space="preserve">Ved </t>
  </si>
  <si>
    <t>Vissa dela bör besiktigas, se anm.</t>
  </si>
  <si>
    <t>Börvärden plats</t>
  </si>
  <si>
    <t>Golvvärme</t>
  </si>
  <si>
    <t>Behov</t>
  </si>
  <si>
    <t>Geografiskt Läge</t>
  </si>
  <si>
    <t>EPref +/- 10%</t>
  </si>
  <si>
    <t xml:space="preserve">Intervall      </t>
  </si>
  <si>
    <t>Ej tillfredsst.</t>
  </si>
  <si>
    <t>Olämplig</t>
  </si>
  <si>
    <t>Skolor</t>
  </si>
  <si>
    <t>Bad, sport, idrott</t>
  </si>
  <si>
    <t>Finns</t>
  </si>
  <si>
    <t>Finns ej</t>
  </si>
  <si>
    <t>Transformator</t>
  </si>
  <si>
    <t>Samling</t>
  </si>
  <si>
    <t>U-värde, köldbryggor</t>
  </si>
  <si>
    <t xml:space="preserve">Klimatzon </t>
  </si>
  <si>
    <t>Transformators läge</t>
  </si>
  <si>
    <t>Fyrledarsystem</t>
  </si>
  <si>
    <t>Femledarsystem</t>
  </si>
  <si>
    <t>M: ja/nej</t>
  </si>
  <si>
    <t>Uteluftstemperatur [°C]</t>
  </si>
  <si>
    <t>Butik, lager</t>
  </si>
  <si>
    <t>Vård dygn</t>
  </si>
  <si>
    <t>Pos</t>
  </si>
  <si>
    <t>Åtgärd</t>
  </si>
  <si>
    <t xml:space="preserve">Certifikat  ISO 9 000 </t>
  </si>
  <si>
    <t>kWh/år,m2</t>
  </si>
  <si>
    <t>Vissa funktioner bör besiktigas, se spec 2.</t>
  </si>
  <si>
    <t>Förekomst, behov</t>
  </si>
  <si>
    <t>Vind</t>
  </si>
  <si>
    <t>Städstatus</t>
  </si>
  <si>
    <t>Datorer</t>
  </si>
  <si>
    <t>Finns i eller när byggnaden</t>
  </si>
  <si>
    <t>I byggnad</t>
  </si>
  <si>
    <t>Nära byggnad</t>
  </si>
  <si>
    <t>Placering, drift</t>
  </si>
  <si>
    <t>Del-  datoriser.</t>
  </si>
  <si>
    <t>Kopiatorer, skrivare</t>
  </si>
  <si>
    <t xml:space="preserve">El (vattenburen) </t>
  </si>
  <si>
    <t xml:space="preserve">        Ventilationssystem</t>
  </si>
  <si>
    <t xml:space="preserve">  Nedsättning</t>
  </si>
  <si>
    <t xml:space="preserve">  Vent.syst. I</t>
  </si>
  <si>
    <t>Noter till uppgifter om varmvattensystem</t>
  </si>
  <si>
    <t xml:space="preserve">Förvaltningsområde </t>
  </si>
  <si>
    <t>Förvaltare</t>
  </si>
  <si>
    <t>Anläggning</t>
  </si>
  <si>
    <t>BFS Tabell 7. Just. för typ av byggnad</t>
  </si>
  <si>
    <t>Läckage</t>
  </si>
  <si>
    <t>Kondens, täthet</t>
  </si>
  <si>
    <t>3-vägs</t>
  </si>
  <si>
    <t>Cirk-pump</t>
  </si>
  <si>
    <t>Konstantflöde</t>
  </si>
  <si>
    <t>Frånluftvärmepump</t>
  </si>
  <si>
    <t>Markvärmepump</t>
  </si>
  <si>
    <t>Åtgärdsförslag Undercentraler och pannor</t>
  </si>
  <si>
    <t xml:space="preserve">Pellets, flis, brikett </t>
  </si>
  <si>
    <t>Mätt</t>
  </si>
  <si>
    <t xml:space="preserve">Klimatskärm </t>
  </si>
  <si>
    <t xml:space="preserve">Styrsystem </t>
  </si>
  <si>
    <t xml:space="preserve">Värmesystem </t>
  </si>
  <si>
    <t>Datarutin</t>
  </si>
  <si>
    <t>0,9 -1,1</t>
  </si>
  <si>
    <t>Kategori</t>
  </si>
  <si>
    <t xml:space="preserve">luft-vatten </t>
  </si>
  <si>
    <t xml:space="preserve">luft-luft </t>
  </si>
  <si>
    <t>vatten-vatten</t>
  </si>
  <si>
    <t>Teater, sa,ling</t>
  </si>
  <si>
    <t>%</t>
  </si>
  <si>
    <t>Ventilationskontroll</t>
  </si>
  <si>
    <t xml:space="preserve">Nybyggnad  [kWh/år,m2Atemp] </t>
  </si>
  <si>
    <t>Min.ull &lt; 15 cm</t>
  </si>
  <si>
    <t>Markiser</t>
  </si>
  <si>
    <t>Åtgärdsförslag belysning</t>
  </si>
  <si>
    <t xml:space="preserve">Akt. Byggn. (Verks.V2) </t>
  </si>
  <si>
    <t>Ätgärd som behöver särskild lönsamhetsberäkning</t>
  </si>
  <si>
    <t>Antal vån.plan</t>
  </si>
  <si>
    <t>Antal trapphus</t>
  </si>
  <si>
    <t>Antal lgh</t>
  </si>
  <si>
    <t>Nybyggnadsår</t>
  </si>
  <si>
    <t>Byggnadstyp</t>
  </si>
  <si>
    <t xml:space="preserve">Flis, pellets, brikett </t>
  </si>
  <si>
    <t xml:space="preserve">VAV </t>
  </si>
  <si>
    <t>Central DUC</t>
  </si>
  <si>
    <t>Spec dok</t>
  </si>
  <si>
    <t xml:space="preserve">Tekn. uppgifter om objektet </t>
  </si>
  <si>
    <t>1.4 Tekniska uppgifter som redovisas av beställaren</t>
  </si>
  <si>
    <t>Enkel åtgärd, &lt;30 min, ej särsk.lönsamhetsberäkn.</t>
  </si>
  <si>
    <t>Motiv för "begränsat besiktningsbehov"</t>
  </si>
  <si>
    <t>Kategori (Verks.V1)</t>
  </si>
  <si>
    <t>p-celler</t>
  </si>
  <si>
    <t>vp-typ</t>
  </si>
  <si>
    <t>kWh/m2år</t>
  </si>
  <si>
    <t>m3/m2år</t>
  </si>
  <si>
    <t>FAV</t>
  </si>
  <si>
    <t>Vatt</t>
  </si>
  <si>
    <t>RES V</t>
  </si>
  <si>
    <t xml:space="preserve">Fördeln.faktor Värme </t>
  </si>
  <si>
    <t>Fördeln. faktor värme</t>
  </si>
  <si>
    <t>Drifttidstyrn</t>
  </si>
  <si>
    <t xml:space="preserve">Instruktion </t>
  </si>
  <si>
    <t>Varvtalsregl.</t>
  </si>
  <si>
    <t xml:space="preserve">Dokumentation </t>
  </si>
  <si>
    <t>Injustering tidpunkt</t>
  </si>
  <si>
    <t>Vatten och luft</t>
  </si>
  <si>
    <t>M</t>
  </si>
  <si>
    <t>Energibesiktning</t>
  </si>
  <si>
    <t>Tillstånd, täthet, fuktskador, renoveringsbehov</t>
  </si>
  <si>
    <t>Fuktskador,</t>
  </si>
  <si>
    <t>Kontroll, kvalitet, filter ram</t>
  </si>
  <si>
    <t>Tryckfall</t>
  </si>
  <si>
    <t>Drivremmar, kopplingar, läckage</t>
  </si>
  <si>
    <t>Noter till besiktning av interiör</t>
  </si>
  <si>
    <t xml:space="preserve">  E-besparing</t>
  </si>
  <si>
    <t>Invest.</t>
  </si>
  <si>
    <t>Nuv.</t>
  </si>
  <si>
    <t>VÄRMEPUMPAR - BESIKTNINGSUNDERLAG</t>
  </si>
  <si>
    <t>Solskydd fasad</t>
  </si>
  <si>
    <t>Solfångararea m2</t>
  </si>
  <si>
    <t>Energiprestanda</t>
  </si>
  <si>
    <t>&lt; 1 år</t>
  </si>
  <si>
    <t>&lt; 3 år</t>
  </si>
  <si>
    <t>Ej klarlagt</t>
  </si>
  <si>
    <t>Luftförorening (VOC, Ozon)</t>
  </si>
  <si>
    <t>Biobränsle</t>
  </si>
  <si>
    <t>Frånluft VP</t>
  </si>
  <si>
    <t>VP mark</t>
  </si>
  <si>
    <t>VP luft-vatten</t>
  </si>
  <si>
    <t>Noter till uppgifter om Undercentraler och Pannor</t>
  </si>
  <si>
    <t>KYLSYSTEM - BESIKTNINGSUNDERLAG</t>
  </si>
  <si>
    <t xml:space="preserve">CO2 </t>
  </si>
  <si>
    <t>Restaurang</t>
  </si>
  <si>
    <t>Butik livs</t>
  </si>
  <si>
    <t>Butik övr</t>
  </si>
  <si>
    <t>Juster.fakt</t>
  </si>
  <si>
    <t>Rörlängd, isolering</t>
  </si>
  <si>
    <t>COP, skick. Kylmedium</t>
  </si>
  <si>
    <t>Noter till uppgifter om belysning</t>
  </si>
  <si>
    <t>Skötsel, förslitning</t>
  </si>
  <si>
    <t>ÅTGÄRDSFÖRSLAG</t>
  </si>
  <si>
    <t xml:space="preserve">Kategori </t>
  </si>
  <si>
    <t>Faktor</t>
  </si>
  <si>
    <t>Renhet, övertäckn., läckage</t>
  </si>
  <si>
    <t>l/m2s</t>
  </si>
  <si>
    <t xml:space="preserve">Byggnadsår </t>
  </si>
  <si>
    <t>Läckage, isolering, kondens</t>
  </si>
  <si>
    <t>3 dag/vecka</t>
  </si>
  <si>
    <t>Distribution</t>
  </si>
  <si>
    <t>Noter till uppgifter om värmepumpar och solvärme</t>
  </si>
  <si>
    <t xml:space="preserve"> ja/nej</t>
  </si>
  <si>
    <t>Hotell</t>
  </si>
  <si>
    <t>Vent. Luft</t>
  </si>
  <si>
    <t xml:space="preserve">KYLSYSTEM - UPPGIFTER FRÅN FÖRVALTNING </t>
  </si>
  <si>
    <t>Effekt &gt; 12 kW</t>
  </si>
  <si>
    <t>Övrigt</t>
  </si>
  <si>
    <t>Fabrikat</t>
  </si>
  <si>
    <t>Lokalt-distribuerat</t>
  </si>
  <si>
    <t xml:space="preserve">Börvärden </t>
  </si>
  <si>
    <t>Energi fastighetsel</t>
  </si>
  <si>
    <t>Funktion, effekt, placering</t>
  </si>
  <si>
    <t>Verksamhet V2</t>
  </si>
  <si>
    <t>Verksamhet V3</t>
  </si>
  <si>
    <t>Åtgärdsförslag TYP 2</t>
  </si>
  <si>
    <t>F+X</t>
  </si>
  <si>
    <t xml:space="preserve">e-postadress </t>
  </si>
  <si>
    <t xml:space="preserve">Referensvärde  [kWh/år,m2Atemp] </t>
  </si>
  <si>
    <t>Referensvärden</t>
  </si>
  <si>
    <t>Pannor bränsle</t>
  </si>
  <si>
    <t>Åtgärd-typ och plats</t>
  </si>
  <si>
    <t xml:space="preserve">Person/org.nr </t>
  </si>
  <si>
    <t xml:space="preserve">Telefonnummer </t>
  </si>
  <si>
    <t>DEFINITIONER OCH FÖRKLARINGAR</t>
  </si>
  <si>
    <t xml:space="preserve">Städinstruktion </t>
  </si>
  <si>
    <t xml:space="preserve">UH-plan </t>
  </si>
  <si>
    <t>OVK</t>
  </si>
  <si>
    <t>Radon</t>
  </si>
  <si>
    <t>Byggnads ID</t>
  </si>
  <si>
    <t>Plast</t>
  </si>
  <si>
    <t xml:space="preserve">El-invent. (effekt-drifttid) </t>
  </si>
  <si>
    <t>Vakuum</t>
  </si>
  <si>
    <t>[Kr/enh]</t>
  </si>
  <si>
    <t>kWh/m2</t>
  </si>
  <si>
    <t>Typ, min-max begränsn. Inställn</t>
  </si>
  <si>
    <t>2.4 Ventilationskontroll</t>
  </si>
  <si>
    <t xml:space="preserve">Krav på ventilationskontroll (OVK) </t>
  </si>
  <si>
    <t xml:space="preserve">Typ av ventilationssystem </t>
  </si>
  <si>
    <t xml:space="preserve">OVK godkänd vid E-deklarering </t>
  </si>
  <si>
    <t>Graddagar värme</t>
  </si>
  <si>
    <t xml:space="preserve">Värme och varmvatten </t>
  </si>
  <si>
    <t xml:space="preserve">Normalgraddag </t>
  </si>
  <si>
    <t xml:space="preserve">Årets graddagar </t>
  </si>
  <si>
    <t>=</t>
  </si>
  <si>
    <t>Livslängd [år]</t>
  </si>
  <si>
    <t xml:space="preserve">Innehåll </t>
  </si>
  <si>
    <t>V1</t>
  </si>
  <si>
    <t xml:space="preserve">V4 </t>
  </si>
  <si>
    <t>Godtagbara</t>
  </si>
  <si>
    <t>För referensvärden</t>
  </si>
  <si>
    <t xml:space="preserve">Area [m2]     </t>
  </si>
  <si>
    <t>Vård dagtid</t>
  </si>
  <si>
    <t>Energianvändning nybyggn.</t>
  </si>
  <si>
    <t>Norr</t>
  </si>
  <si>
    <t>Söder</t>
  </si>
  <si>
    <t>Mattsläpp</t>
  </si>
  <si>
    <t>Textilier</t>
  </si>
  <si>
    <t xml:space="preserve">Varmvattensystem </t>
  </si>
  <si>
    <t xml:space="preserve">VA-system </t>
  </si>
  <si>
    <t>VARMVATTEN - BESIKTNINGSUNDERLAG</t>
  </si>
  <si>
    <t>Se avsnitt 5.22</t>
  </si>
  <si>
    <t>Värmeväxlare</t>
  </si>
  <si>
    <t>Objekt</t>
  </si>
  <si>
    <t>EPref +/- 20%</t>
  </si>
  <si>
    <t>Persienner</t>
  </si>
  <si>
    <t>6 dag/vecka</t>
  </si>
  <si>
    <t>7 dag/vecka</t>
  </si>
  <si>
    <t xml:space="preserve">Förvaltare </t>
  </si>
  <si>
    <t>Bad</t>
  </si>
  <si>
    <t>Varav Varmvatten</t>
  </si>
  <si>
    <t>Filter - filterramar</t>
  </si>
  <si>
    <t>Badrum</t>
  </si>
  <si>
    <t>Noter till besiktning av värmepumpar och solvärme</t>
  </si>
  <si>
    <t>Inverkan på innemiljö</t>
  </si>
  <si>
    <t>Renhet, ljud</t>
  </si>
  <si>
    <t>E</t>
  </si>
  <si>
    <t>–</t>
  </si>
  <si>
    <t xml:space="preserve">Undercentraler </t>
  </si>
  <si>
    <t xml:space="preserve">Pannor </t>
  </si>
  <si>
    <t xml:space="preserve">Värmepump </t>
  </si>
  <si>
    <t xml:space="preserve">Solsystem </t>
  </si>
  <si>
    <t xml:space="preserve">Kylsystem &gt;12 kW </t>
  </si>
  <si>
    <t>väggar</t>
  </si>
  <si>
    <t xml:space="preserve">VP luft-vatten </t>
  </si>
  <si>
    <t xml:space="preserve">VP luft-luft </t>
  </si>
  <si>
    <t>Trä</t>
  </si>
  <si>
    <t>Källare</t>
  </si>
  <si>
    <t>Kommentarer</t>
  </si>
  <si>
    <t>Fuktskador, täthet</t>
  </si>
  <si>
    <t>Beräkning av referensvärde för E-deklarationen</t>
  </si>
  <si>
    <t>Pool</t>
  </si>
  <si>
    <t>Plana, oglasade</t>
  </si>
  <si>
    <t>Automatisk</t>
  </si>
  <si>
    <t>Brine</t>
  </si>
  <si>
    <t>Manuell regl.</t>
  </si>
  <si>
    <t>EMF</t>
  </si>
  <si>
    <t>Tvätt-duschrum</t>
  </si>
  <si>
    <t>IB</t>
  </si>
  <si>
    <t>Not</t>
  </si>
  <si>
    <t>2 - 4 år</t>
  </si>
  <si>
    <t>Motorstyrda pers. e d</t>
  </si>
  <si>
    <t>INNE</t>
  </si>
  <si>
    <t>Uteluftsvärmepump L-V</t>
  </si>
  <si>
    <t>Uteluftsvärmepump L-L</t>
  </si>
  <si>
    <t>Energislag Varm-Vatten</t>
  </si>
  <si>
    <t>Kapacitet, injusteringsbehov</t>
  </si>
  <si>
    <t>EL-B</t>
  </si>
  <si>
    <t>Förvaring</t>
  </si>
  <si>
    <t>E-prestanda [kWh/år,m2Atemp]</t>
  </si>
  <si>
    <t>Varav El [kWh/år,m2Atemp]</t>
  </si>
  <si>
    <t>Anläggn.  beteckning</t>
  </si>
  <si>
    <t>Beräkn</t>
  </si>
  <si>
    <t>Solskydd exteriör</t>
  </si>
  <si>
    <t>Placering, böjar, tryckfall, isolering</t>
  </si>
  <si>
    <t>KLIMATSKAL</t>
  </si>
  <si>
    <t>U-värden</t>
  </si>
  <si>
    <t>Solskydd exteriört</t>
  </si>
  <si>
    <t>Utsatt för vind</t>
  </si>
  <si>
    <t>Bjälklag (källare)</t>
  </si>
  <si>
    <t>Väggar</t>
  </si>
  <si>
    <t xml:space="preserve">Statistiskt intervall [kWh/år,m2]-undre </t>
  </si>
  <si>
    <t xml:space="preserve">Statistiskt intervall [kWh/år,m2]-övre </t>
  </si>
  <si>
    <t>Vård 24 tim.</t>
  </si>
  <si>
    <t>Förvaltningens referensvärden</t>
  </si>
  <si>
    <t>Energislag för kyla</t>
  </si>
  <si>
    <t xml:space="preserve">Energislag </t>
  </si>
  <si>
    <t xml:space="preserve">2. Tilläggsuppgifter för flerbostadshus </t>
  </si>
  <si>
    <t xml:space="preserve">3. Tilläggsuppgifter för lokaler </t>
  </si>
  <si>
    <t>2. FASTIGHET OCH BYGGNAD</t>
  </si>
  <si>
    <t>Fastigh.</t>
  </si>
  <si>
    <t>Byggn.</t>
  </si>
  <si>
    <t>Referensnr</t>
  </si>
  <si>
    <t>2.1 Fastighets- och adressuppgifter m m</t>
  </si>
  <si>
    <t>M:  ja/nej</t>
  </si>
  <si>
    <t>Larnuppföljning</t>
  </si>
  <si>
    <t xml:space="preserve">STYRSYSTEM (C) - UPPGIFTER FRÅN FÖRVALTNING </t>
  </si>
  <si>
    <t xml:space="preserve">Ingen besiktning behövs </t>
  </si>
  <si>
    <t>Markvärme</t>
  </si>
  <si>
    <t xml:space="preserve">Frånluft  </t>
  </si>
  <si>
    <t>Graddagar värme (Kh)</t>
  </si>
  <si>
    <t>Korr</t>
  </si>
  <si>
    <t>Kyldistribution</t>
  </si>
  <si>
    <t>Cirk pump</t>
  </si>
  <si>
    <t xml:space="preserve">VÄRMEPUMPAR - UPPGIFTER FRÅN FÖRVALTNING </t>
  </si>
  <si>
    <t xml:space="preserve">Åtgärdsförslag solvärme </t>
  </si>
  <si>
    <t>Verksamhet V1</t>
  </si>
  <si>
    <t>Innemiljöbesiktning</t>
  </si>
  <si>
    <t xml:space="preserve">KLIMATSKAL (K) - UPPGIFTER FRÅN FÖRVALTNING </t>
  </si>
  <si>
    <t>Solfångare</t>
  </si>
  <si>
    <t>Datacentral</t>
  </si>
  <si>
    <t>VP luft-luft</t>
  </si>
  <si>
    <t>V+VV</t>
  </si>
  <si>
    <t>FA-EL</t>
  </si>
  <si>
    <t>6. Åtgärdspaket (Typ 3) DATAFIL</t>
  </si>
  <si>
    <t>Nr</t>
  </si>
  <si>
    <t>Grupp</t>
  </si>
  <si>
    <t>Beskrivning</t>
  </si>
  <si>
    <t>Drifttid [h|år]</t>
  </si>
  <si>
    <t xml:space="preserve">Medelvärde MV </t>
  </si>
  <si>
    <t xml:space="preserve">Uppvärmn. varmv. </t>
  </si>
  <si>
    <t>Depl. tilluftdon</t>
  </si>
  <si>
    <t>S:a byggnadsarea  [m2BRA]</t>
  </si>
  <si>
    <t xml:space="preserve">Flerbostadshus </t>
  </si>
  <si>
    <t xml:space="preserve">Lokaler </t>
  </si>
  <si>
    <t>6. Åtgärdspaket (Typ 3)</t>
  </si>
  <si>
    <t>Area [m2 BTA]</t>
  </si>
  <si>
    <t>Identifiera aktiviteter-apparater</t>
  </si>
  <si>
    <t>BFS Tab. 8/9/10. Energi  [kWh/m2AT], FA-EL</t>
  </si>
  <si>
    <t xml:space="preserve">El (direktverkande) </t>
  </si>
  <si>
    <t>Verksamhetstid år</t>
  </si>
  <si>
    <t>Styrning</t>
  </si>
  <si>
    <t xml:space="preserve">Beställaren har gjort besiktning </t>
  </si>
  <si>
    <t>h/dag</t>
  </si>
  <si>
    <t>Pannor</t>
  </si>
  <si>
    <t>Vård dagt.</t>
  </si>
  <si>
    <t>Värmebärare</t>
  </si>
  <si>
    <t>Dammsamlande ytor</t>
  </si>
  <si>
    <t>Att beakta - notera</t>
  </si>
  <si>
    <t>V</t>
  </si>
  <si>
    <t>Pellets</t>
  </si>
  <si>
    <t>10 MWh/m3</t>
  </si>
  <si>
    <t>Fjärrvärme</t>
  </si>
  <si>
    <t>El</t>
  </si>
  <si>
    <t xml:space="preserve">Energianvändning [kWh/år,m2] </t>
  </si>
  <si>
    <t xml:space="preserve">SUMMA </t>
  </si>
  <si>
    <r>
      <t xml:space="preserve">Area </t>
    </r>
    <r>
      <rPr>
        <sz val="10"/>
        <rFont val="Arial Narrow"/>
        <family val="0"/>
      </rPr>
      <t>[m2Atemp]</t>
    </r>
    <r>
      <rPr>
        <sz val="11"/>
        <rFont val="Arial Narrow"/>
        <family val="0"/>
      </rPr>
      <t xml:space="preserve"> </t>
    </r>
  </si>
  <si>
    <r>
      <t xml:space="preserve"> [kWh/år,m</t>
    </r>
    <r>
      <rPr>
        <vertAlign val="superscript"/>
        <sz val="10"/>
        <rFont val="Arial Narrow"/>
        <family val="0"/>
      </rPr>
      <t>2</t>
    </r>
    <r>
      <rPr>
        <sz val="10"/>
        <rFont val="Arial Narrow"/>
        <family val="0"/>
      </rPr>
      <t>Atemp]</t>
    </r>
  </si>
  <si>
    <t>Faktor för byggnadstyp</t>
  </si>
  <si>
    <t>Ej godtagbara</t>
  </si>
  <si>
    <t>Komfortkyla</t>
  </si>
  <si>
    <t>Åtgärdsförslag TYP 1</t>
  </si>
  <si>
    <t xml:space="preserve">Area [m2 Atemp] </t>
  </si>
  <si>
    <t>Tillstånd, isolering, typ</t>
  </si>
  <si>
    <t>Fuktskador, lukt, inneluft föroren.</t>
  </si>
  <si>
    <t>Annat I</t>
  </si>
  <si>
    <t>&lt; 15 cm</t>
  </si>
  <si>
    <t>15-25 cm</t>
  </si>
  <si>
    <t>Otäta</t>
  </si>
  <si>
    <t>Öppn. Beslag saknas</t>
  </si>
  <si>
    <t>Styrmöjlighet</t>
  </si>
  <si>
    <t xml:space="preserve">Byggnadstyp </t>
  </si>
  <si>
    <t>Värmekälla</t>
  </si>
  <si>
    <t xml:space="preserve">Projekterat luftflöde [l|s,m2] </t>
  </si>
  <si>
    <t>Lokalt - DC</t>
  </si>
  <si>
    <t xml:space="preserve">Kyla </t>
  </si>
  <si>
    <t>Noter till uppgifter om ventilationssystem</t>
  </si>
  <si>
    <t>Kontor, förvaltning</t>
  </si>
  <si>
    <t>Nom. luftflöde</t>
  </si>
  <si>
    <t>Betjänar område</t>
  </si>
  <si>
    <t>SOLVÄRME</t>
  </si>
  <si>
    <t>Energi värme+varmvatten</t>
  </si>
  <si>
    <t>V1 (huvudverks.)</t>
  </si>
  <si>
    <t>1. Generellt nödvändiga uppgifter</t>
  </si>
  <si>
    <t>Nybyggnad</t>
  </si>
  <si>
    <t>Sport, idrott</t>
  </si>
  <si>
    <t>Drifttidsstyrning</t>
  </si>
  <si>
    <t>Pellets od</t>
  </si>
  <si>
    <t>Små möjligheter till lönsam E- besparing</t>
  </si>
  <si>
    <t>Hög kostnad relativt E- sparpotential</t>
  </si>
  <si>
    <t xml:space="preserve">       Klimatskal</t>
  </si>
  <si>
    <t xml:space="preserve">     Installationer</t>
  </si>
  <si>
    <t>Tillstånd, täthet, köldbryggor, öppn. beslag</t>
  </si>
  <si>
    <t>Mix</t>
  </si>
  <si>
    <t xml:space="preserve">[MWh/år]    </t>
  </si>
  <si>
    <t xml:space="preserve">[Tkr]      </t>
  </si>
  <si>
    <t>1.13 Räntefaktor</t>
  </si>
  <si>
    <t>1.2 Besiktningsbehov enligt BFS 2007:4 BED 1 4 §</t>
  </si>
  <si>
    <t>Tillagningskök</t>
  </si>
  <si>
    <t>Invest-</t>
  </si>
  <si>
    <t>Nu-</t>
  </si>
  <si>
    <t>ering</t>
  </si>
  <si>
    <t xml:space="preserve">Annat </t>
  </si>
  <si>
    <t>FV</t>
  </si>
  <si>
    <t xml:space="preserve">    </t>
  </si>
  <si>
    <t xml:space="preserve">      </t>
  </si>
  <si>
    <t>C</t>
  </si>
  <si>
    <t>UC-P</t>
  </si>
  <si>
    <t>Väggkonstruktion</t>
  </si>
  <si>
    <t>Ventiler, rör, koppel, pump</t>
  </si>
  <si>
    <t>Kök</t>
  </si>
  <si>
    <t>Placering,  EMF</t>
  </si>
  <si>
    <t xml:space="preserve">   Besiktning</t>
  </si>
  <si>
    <t>Åtgärdsförslag VA-system (VA)</t>
  </si>
  <si>
    <t>VA</t>
  </si>
  <si>
    <t>Köldbryggor, fuktskad,, täthet, U-värde</t>
  </si>
  <si>
    <r>
      <t>Effekt [kW</t>
    </r>
    <r>
      <rPr>
        <sz val="10"/>
        <rFont val="Arial"/>
        <family val="0"/>
      </rPr>
      <t>]</t>
    </r>
  </si>
  <si>
    <t xml:space="preserve">Vent. System </t>
  </si>
  <si>
    <t>Elsystem typ</t>
  </si>
  <si>
    <t xml:space="preserve">PANNOR - UPPGIFTER FRÅN FÖRVALTNING  </t>
  </si>
  <si>
    <t>S:a El och Värme</t>
  </si>
  <si>
    <t>Ackrediterat företag</t>
  </si>
  <si>
    <t>Uppvärmning och varmvattenl</t>
  </si>
  <si>
    <t>Sammanställning (summor)</t>
  </si>
  <si>
    <t>Läge, isolering, temp.</t>
  </si>
  <si>
    <t xml:space="preserve">Fjärrvärme </t>
  </si>
  <si>
    <t xml:space="preserve">Gas </t>
  </si>
  <si>
    <t>Proj. luftflöde [l/s,m2]</t>
  </si>
  <si>
    <t>Beräkn.</t>
  </si>
  <si>
    <t xml:space="preserve"> Plats</t>
  </si>
  <si>
    <t>Anmärkning</t>
  </si>
  <si>
    <t xml:space="preserve">Varmvatten </t>
  </si>
  <si>
    <t>Armaturer</t>
  </si>
  <si>
    <t>Damm, lukt, föreningskälla</t>
  </si>
  <si>
    <t>Fördjupad besiktning (FB)</t>
  </si>
  <si>
    <t>verksamheter</t>
  </si>
  <si>
    <t>Puts</t>
  </si>
  <si>
    <t>Plåt</t>
  </si>
  <si>
    <t>Bjälklag (golv)</t>
  </si>
  <si>
    <t>Bjälklag-vägg (syll)</t>
  </si>
  <si>
    <t>Effektbehov</t>
  </si>
  <si>
    <t>Drag, Inverkan på innemiljö</t>
  </si>
  <si>
    <t>?</t>
  </si>
  <si>
    <t>Ventilationssystem</t>
  </si>
  <si>
    <t>AT/AT</t>
  </si>
  <si>
    <t>Antal byggn. på fastigheten</t>
  </si>
  <si>
    <t>Värmeavgivning</t>
  </si>
  <si>
    <t>AT/BRA</t>
  </si>
  <si>
    <t>AT/BTA</t>
  </si>
  <si>
    <t xml:space="preserve">  Besiktning</t>
  </si>
  <si>
    <t>V-tid</t>
  </si>
  <si>
    <t xml:space="preserve">Kompress. Kyla </t>
  </si>
  <si>
    <t>Solfångararea [m2]</t>
  </si>
  <si>
    <t>ENERGI- OCH INNEMILJÖDEKLARATION</t>
  </si>
  <si>
    <t xml:space="preserve">Utförd av </t>
  </si>
  <si>
    <t>Startsida</t>
  </si>
  <si>
    <t>VV-temp. Armatur</t>
  </si>
  <si>
    <t>VV-temp. Kök</t>
  </si>
  <si>
    <t>Lokalers funktion</t>
  </si>
  <si>
    <t>Noter till uppgifter om elsystem</t>
  </si>
  <si>
    <t>Missfärgning</t>
  </si>
  <si>
    <t>WC-stolar</t>
  </si>
  <si>
    <t>Elsystem</t>
  </si>
  <si>
    <t>VA-system</t>
  </si>
  <si>
    <t>Fjärrvärme UC</t>
  </si>
  <si>
    <t>Platta underisolerad</t>
  </si>
  <si>
    <t xml:space="preserve">Ventilerad krypgrund </t>
  </si>
  <si>
    <t>Dörrar</t>
  </si>
  <si>
    <t>Revolverdörr</t>
  </si>
  <si>
    <t>Cirkulationspump</t>
  </si>
  <si>
    <t>Cirk. Pump</t>
  </si>
  <si>
    <t>-</t>
  </si>
  <si>
    <t xml:space="preserve">Area [m2 BRA] </t>
  </si>
  <si>
    <t>Interiör tillstånd</t>
  </si>
  <si>
    <t>Ackumulatortank</t>
  </si>
  <si>
    <t xml:space="preserve">Cert. AFS 2001;1 </t>
  </si>
  <si>
    <t xml:space="preserve">Oljecistern </t>
  </si>
  <si>
    <t xml:space="preserve">Hissar </t>
  </si>
  <si>
    <t>Luftflöde [l/s,m2]</t>
  </si>
  <si>
    <t>Golv</t>
  </si>
  <si>
    <t>Atemp per verksamhet</t>
  </si>
  <si>
    <t>Lukt, fuktskador golv</t>
  </si>
  <si>
    <t>Egen beteckning</t>
  </si>
  <si>
    <t>Husnummer</t>
  </si>
  <si>
    <t>Areaandel som kyls</t>
  </si>
  <si>
    <t xml:space="preserve">Fastighetsel </t>
  </si>
  <si>
    <t xml:space="preserve">Justering  </t>
  </si>
  <si>
    <t>Noter till uppgifter om klimatskal och styrsystem</t>
  </si>
  <si>
    <t>Noter till besiktning av klimatskal (K) och styrsystem ( )</t>
  </si>
  <si>
    <t>BYGGNAD (V1)</t>
  </si>
  <si>
    <t>KLIMATSKAL (K) - BESIKTNINGSUNDERLAG</t>
  </si>
  <si>
    <t>Papp lutn. &gt; 4°</t>
  </si>
  <si>
    <t>Ljudfaktorer</t>
  </si>
  <si>
    <t>Belysningssystem</t>
  </si>
  <si>
    <t>Mätare</t>
  </si>
  <si>
    <t>Liten omfattning</t>
  </si>
  <si>
    <t>Stor omfattning</t>
  </si>
  <si>
    <t>SOLVÄRME - BESIKTNINGSUNDERLAG</t>
  </si>
  <si>
    <t>Anm</t>
  </si>
  <si>
    <t xml:space="preserve">Finns solfångare </t>
  </si>
  <si>
    <t>Utetemp. givare</t>
  </si>
  <si>
    <t>Till-frän</t>
  </si>
  <si>
    <t>STYRSYSTEM (C) - BESIKTNINGSUNDERLAG</t>
  </si>
  <si>
    <t>Plats</t>
  </si>
  <si>
    <t>Funktion</t>
  </si>
  <si>
    <t>Friliggande</t>
  </si>
  <si>
    <t>Kulturplan m m</t>
  </si>
  <si>
    <t>Finns luftkonditionerng &gt; 12 kW</t>
  </si>
  <si>
    <t>1. Adress m m</t>
  </si>
  <si>
    <t>Länk</t>
  </si>
  <si>
    <t>Byggn.beteckn</t>
  </si>
  <si>
    <t xml:space="preserve">Byggår </t>
  </si>
  <si>
    <t xml:space="preserve">Area [m2BRA] </t>
  </si>
  <si>
    <t xml:space="preserve">Kulturplan </t>
  </si>
  <si>
    <t xml:space="preserve">E-slag värme </t>
  </si>
  <si>
    <t>Tryckstyrd</t>
  </si>
  <si>
    <t>Graddagar</t>
  </si>
  <si>
    <t>Värmeobjekt</t>
  </si>
  <si>
    <t>Funktion, reglering, omfattning</t>
  </si>
  <si>
    <t>Inverkan på innemiljö reglering</t>
  </si>
  <si>
    <t xml:space="preserve">Statistisk justering </t>
  </si>
  <si>
    <t xml:space="preserve">Akt.byggn (Verks.C) </t>
  </si>
  <si>
    <t xml:space="preserve">   Fast kostnad </t>
  </si>
  <si>
    <t xml:space="preserve"> kr/år</t>
  </si>
  <si>
    <t xml:space="preserve">Nuvärde energi </t>
  </si>
  <si>
    <t>Tkr</t>
  </si>
  <si>
    <t xml:space="preserve">   Rörlig kostnad </t>
  </si>
  <si>
    <t xml:space="preserve"> kr/kWh</t>
  </si>
  <si>
    <t>Besiktning</t>
  </si>
  <si>
    <t>OVK-protokoll</t>
  </si>
  <si>
    <t>Aggregat nr</t>
  </si>
  <si>
    <t>DU-instr. finns ej</t>
  </si>
  <si>
    <t>I: Areaförhållanden</t>
  </si>
  <si>
    <t>I:I Areaomvandlingar</t>
  </si>
  <si>
    <t>Åtgärd K-typ 3</t>
  </si>
  <si>
    <t>Åtgärd K-typ 1</t>
  </si>
  <si>
    <t>Åtgärd K-typ 2</t>
  </si>
  <si>
    <t>Golvbeläggning</t>
  </si>
  <si>
    <t>Instruktion</t>
  </si>
  <si>
    <t>Armatur dusch</t>
  </si>
  <si>
    <t>Armatur bad</t>
  </si>
  <si>
    <t>Ansl. plastmatta</t>
  </si>
  <si>
    <t>Ansl. betong e d</t>
  </si>
  <si>
    <t>Åtgärdsförslag kylsystem (C)</t>
  </si>
  <si>
    <t>El exkl. Hush-EL,VK-EL</t>
  </si>
  <si>
    <t xml:space="preserve">UNDERCENTRALER - UPPGIFTER FRÅN FÖRVALTNING </t>
  </si>
  <si>
    <t>Tilluftstemperatur [°C]</t>
  </si>
  <si>
    <t>Frånluftstemperatur [°C]</t>
  </si>
  <si>
    <t>Specificera</t>
  </si>
  <si>
    <t>Avluftstemperatur [°C]</t>
  </si>
  <si>
    <t>Manuell</t>
  </si>
  <si>
    <t>Timer</t>
  </si>
  <si>
    <t>DUC</t>
  </si>
  <si>
    <t>Högfrekvens</t>
  </si>
  <si>
    <t>T5</t>
  </si>
  <si>
    <t>Hg-lampa</t>
  </si>
  <si>
    <t xml:space="preserve">Kompressorkyla </t>
  </si>
  <si>
    <t>Verksamhetsel (V)</t>
  </si>
  <si>
    <t>Hushållsel</t>
  </si>
  <si>
    <t>S:a byggn. area [m2BTA]</t>
  </si>
  <si>
    <t>Kod: Vent.: S=Självdrag; F=Frånluft; FT=Från-Tilluft; X=Värmeåtervinning; Å=Återluft</t>
  </si>
  <si>
    <t>&gt; 4 år</t>
  </si>
  <si>
    <t>Delvis</t>
  </si>
  <si>
    <t>Att  beakta</t>
  </si>
  <si>
    <t xml:space="preserve">Byggnad </t>
  </si>
  <si>
    <t>Datum</t>
  </si>
  <si>
    <t>&lt; 1975</t>
  </si>
  <si>
    <t xml:space="preserve">1975 - 2005 </t>
  </si>
  <si>
    <t>Renhet (damm), skötsel</t>
  </si>
  <si>
    <t>Fuktskador, tillstånd</t>
  </si>
  <si>
    <t xml:space="preserve">Frånluft VP </t>
  </si>
  <si>
    <t>0,8 -1,2</t>
  </si>
  <si>
    <t>Referensvärdeberäkning</t>
  </si>
  <si>
    <t>4,6 MWh/1000 m3</t>
  </si>
  <si>
    <t>Bostäder</t>
  </si>
  <si>
    <t>Transformatorer o d</t>
  </si>
  <si>
    <t>Kontrollorgan och tekniskt ansvarig</t>
  </si>
  <si>
    <t>4,5 á 5,0 MWh/ton</t>
  </si>
  <si>
    <t>Eldningsolja 1</t>
  </si>
  <si>
    <t>Typkod</t>
  </si>
  <si>
    <t>A-temp</t>
  </si>
  <si>
    <t>Butik/lager, livs</t>
  </si>
  <si>
    <t>Spec. verksamhet</t>
  </si>
  <si>
    <t>Värmeåtervinning</t>
  </si>
  <si>
    <t>Initialbesiktning (IB)</t>
  </si>
  <si>
    <t>Verkningsgrad</t>
  </si>
  <si>
    <t xml:space="preserve">Certifikat  ISO 14 000 </t>
  </si>
  <si>
    <t>Isolerbehov- utrymme</t>
  </si>
  <si>
    <t>Köldbryggor, täthet, U-värde</t>
  </si>
  <si>
    <t xml:space="preserve">BELYSNING - UPPGIFTER FRÅN FÖRVALTNING </t>
  </si>
  <si>
    <t>Energislag för värme</t>
  </si>
  <si>
    <t>Referensvärde kyla</t>
  </si>
  <si>
    <t>Faktor värmekälla</t>
  </si>
  <si>
    <t>Mögelinventering, ev. mätn.</t>
  </si>
  <si>
    <t>Ev. fuktmätning</t>
  </si>
  <si>
    <t>Byggnad</t>
  </si>
  <si>
    <t>Antal källarplan</t>
  </si>
  <si>
    <t>P</t>
  </si>
  <si>
    <t>Styrning värmetillförsel</t>
  </si>
  <si>
    <t>Varmvattenberedning</t>
  </si>
  <si>
    <t>A</t>
  </si>
  <si>
    <t>N</t>
  </si>
  <si>
    <t>L</t>
  </si>
  <si>
    <t>6. RESULTATSAMMANSTÄLLNING</t>
  </si>
  <si>
    <t>7. SÄRSKILDA  UPPGIFTER</t>
  </si>
  <si>
    <t>Lukt, damm, luftförorening</t>
  </si>
  <si>
    <t>Fuktskador, missfärgn, lukt, damm</t>
  </si>
  <si>
    <t>Area</t>
  </si>
  <si>
    <t>FAV-EL (FA+VK+H)</t>
  </si>
  <si>
    <t xml:space="preserve">Miljöklass </t>
  </si>
  <si>
    <t>INTERIÖR (IM) - BESIKTNING</t>
  </si>
  <si>
    <t>Läckage, isolering, typ</t>
  </si>
  <si>
    <t xml:space="preserve">Normalgraddagar </t>
  </si>
  <si>
    <t>Nominell kyleffekt i kW enl. SS-EN 14511-2</t>
  </si>
  <si>
    <t xml:space="preserve">Blad "Klimat-Styr" </t>
  </si>
  <si>
    <t xml:space="preserve">Blad "Interiör" </t>
  </si>
  <si>
    <t xml:space="preserve">Blad "Värme" </t>
  </si>
  <si>
    <t xml:space="preserve">Blad "Vent" </t>
  </si>
  <si>
    <t xml:space="preserve">Blad "Kyla" </t>
  </si>
  <si>
    <t xml:space="preserve">Blad "Elsystem" </t>
  </si>
  <si>
    <t xml:space="preserve">Blad "Varmv" </t>
  </si>
  <si>
    <t xml:space="preserve">Blad "VA" </t>
  </si>
  <si>
    <t xml:space="preserve">Blad "UC-Pann" </t>
  </si>
  <si>
    <t xml:space="preserve">Blad "VP-SOL" </t>
  </si>
  <si>
    <t>I:II Areaförhållanden, närmevärden</t>
  </si>
  <si>
    <t>Byggnadens nuvarande kylbehov kW</t>
  </si>
  <si>
    <t>Luftkomfort</t>
  </si>
  <si>
    <t>Elapparater (inkl. småkök)</t>
  </si>
  <si>
    <t>Ljuskomfort</t>
  </si>
  <si>
    <t>S:a byggn. area [m2BRA]</t>
  </si>
  <si>
    <t>Typ av mätning enligt SSI</t>
  </si>
  <si>
    <t>Fuktskador</t>
  </si>
  <si>
    <t>Apparater, belysn. m m</t>
  </si>
  <si>
    <t>Abonnemang-relevans</t>
  </si>
  <si>
    <t>El totalt</t>
  </si>
  <si>
    <t xml:space="preserve">Vattenanvändning </t>
  </si>
  <si>
    <t>Fritidslokaler</t>
  </si>
  <si>
    <t>Fritid</t>
  </si>
  <si>
    <t>Gavel</t>
  </si>
  <si>
    <t>Förnamn</t>
  </si>
  <si>
    <t>Fastighetsbeteckn.</t>
  </si>
  <si>
    <t>Lufttäthet</t>
  </si>
  <si>
    <t>Ljudkomfort</t>
  </si>
  <si>
    <t>Specifikation</t>
  </si>
  <si>
    <t>[m2BRA]</t>
  </si>
  <si>
    <t>andel</t>
  </si>
  <si>
    <t xml:space="preserve">Eldningsolja </t>
  </si>
  <si>
    <t>Organisationsnummer</t>
  </si>
  <si>
    <t>Ackrediteringsicentitet</t>
  </si>
  <si>
    <t>Verks.el (VK-EL)</t>
  </si>
  <si>
    <t>Hushållsel (H-EL)</t>
  </si>
  <si>
    <t>ELSYSTEM - BESIKTNINGSUNDERLAG</t>
  </si>
  <si>
    <t>A3</t>
  </si>
  <si>
    <t>Medel</t>
  </si>
  <si>
    <t>Hög</t>
  </si>
  <si>
    <t>Energideklaration för</t>
  </si>
  <si>
    <t xml:space="preserve">Detta hus använder </t>
  </si>
  <si>
    <t>Liknande hus använder</t>
  </si>
  <si>
    <t>Nya hus använder</t>
  </si>
  <si>
    <t>Radonmätning</t>
  </si>
  <si>
    <t>Ventilationskontroll godkänd</t>
  </si>
  <si>
    <t>Detaljinformation finns hos fastighetsförvaltaren</t>
  </si>
  <si>
    <t>Noter till besiktning av Elsystem</t>
  </si>
  <si>
    <t>Fuktskador, färgflag, lukt, damm</t>
  </si>
  <si>
    <t>Drag</t>
  </si>
  <si>
    <t>Placering, tillgänglighet</t>
  </si>
  <si>
    <t>Förekomst, effekt</t>
  </si>
  <si>
    <t>Byggnad - egenskaper</t>
  </si>
  <si>
    <t xml:space="preserve">       Anm.</t>
  </si>
  <si>
    <t>4 dag/vecka</t>
  </si>
  <si>
    <t>5 dag/vecka</t>
  </si>
  <si>
    <t>Kommunfaktor</t>
  </si>
  <si>
    <t>Utsatt för luftfukt</t>
  </si>
  <si>
    <t>xx</t>
  </si>
  <si>
    <t>Annatt</t>
  </si>
  <si>
    <t>11 MWh/1000 m3</t>
  </si>
  <si>
    <t>Mellan</t>
  </si>
  <si>
    <t>El (direktverkande)</t>
  </si>
  <si>
    <t>El (luftburen)</t>
  </si>
  <si>
    <t xml:space="preserve">Area [m2 BTA] </t>
  </si>
  <si>
    <t xml:space="preserve">Antal vån.plan </t>
  </si>
  <si>
    <t xml:space="preserve">Antal trapphus </t>
  </si>
  <si>
    <t>Enkeldörr</t>
  </si>
  <si>
    <t>Datorer, placering</t>
  </si>
  <si>
    <t>Cirk. pumpar</t>
  </si>
  <si>
    <t>Utsatt för markfukt</t>
  </si>
  <si>
    <t xml:space="preserve">Postnr/Ort </t>
  </si>
  <si>
    <t>Luft</t>
  </si>
  <si>
    <t>Varmvattenledningar</t>
  </si>
  <si>
    <t>Varmvattenledn</t>
  </si>
  <si>
    <t>isolerade</t>
  </si>
  <si>
    <t>Takkonstruktion</t>
  </si>
  <si>
    <t>Termostat</t>
  </si>
  <si>
    <t>Typ</t>
  </si>
  <si>
    <t>Inverkan på termisk komfort</t>
  </si>
  <si>
    <t>Termostat max.regl.</t>
  </si>
  <si>
    <t xml:space="preserve">Antal byggnader </t>
  </si>
  <si>
    <t>Ägare</t>
  </si>
  <si>
    <t>Namn</t>
  </si>
  <si>
    <t>RV</t>
  </si>
  <si>
    <t>PV</t>
  </si>
  <si>
    <t xml:space="preserve">Kommun </t>
  </si>
  <si>
    <t>Diplom - certifikat</t>
  </si>
  <si>
    <t>LÖNSAMHETSBERÄKNING  I (Energibesparings nuvärde)</t>
  </si>
  <si>
    <t>1. Kalkylförutsättning</t>
  </si>
  <si>
    <t xml:space="preserve">       EL</t>
  </si>
  <si>
    <t xml:space="preserve">    VÄRME</t>
  </si>
  <si>
    <t>2. Nuvärde</t>
  </si>
  <si>
    <t>Enhet</t>
  </si>
  <si>
    <t>Alt. E1</t>
  </si>
  <si>
    <t xml:space="preserve">PANNOR - BESIKTNINGSUNDERLAG </t>
  </si>
  <si>
    <t>Typ av ventilationssystem</t>
  </si>
  <si>
    <t>4.2 Omfattning av fastighetsägarens besiktning</t>
  </si>
  <si>
    <t>värde</t>
  </si>
  <si>
    <t xml:space="preserve">               Att beakta - notera</t>
  </si>
  <si>
    <t>Vindsisolering</t>
  </si>
  <si>
    <t>Kanaler</t>
  </si>
  <si>
    <t>Fläktrum</t>
  </si>
  <si>
    <t>Ringa omfattning</t>
  </si>
  <si>
    <t>Expert</t>
  </si>
  <si>
    <t>Godkännandedatum</t>
  </si>
  <si>
    <t>FTX</t>
  </si>
  <si>
    <t>VA-SYSTEM BESIKTNINGSUNDERLAG</t>
  </si>
  <si>
    <t>Funktion, blandn. fördeln.</t>
  </si>
  <si>
    <t xml:space="preserve">Miljöfarlig verksamhet </t>
  </si>
  <si>
    <t>Åtgärdsförslag TYP 3</t>
  </si>
  <si>
    <t>Antal</t>
  </si>
  <si>
    <t>Plac., kortslutn. kastlängd, renhet</t>
  </si>
  <si>
    <t>Dag</t>
  </si>
  <si>
    <t>Vecka</t>
  </si>
  <si>
    <t>Månad</t>
  </si>
  <si>
    <t>Åtgärd-typ</t>
  </si>
  <si>
    <t>Energianvändning [MWh/år]</t>
  </si>
  <si>
    <t>Armatur tvättställ</t>
  </si>
  <si>
    <t>Noter till besiktning av belysning</t>
  </si>
  <si>
    <t>S:a</t>
  </si>
  <si>
    <t>het</t>
  </si>
  <si>
    <t>Area [m2 BRA]</t>
  </si>
  <si>
    <t>ENERGIPRESTANDA BYGGNAD</t>
  </si>
  <si>
    <t>kWh/år,m2Atemp</t>
  </si>
  <si>
    <t>Tak</t>
  </si>
  <si>
    <t xml:space="preserve">VARMVATTENSYSTEM - UPPGIFTER FRÅN FÖRVALTNING </t>
  </si>
  <si>
    <t>Fastigh. el (FA-EL)</t>
  </si>
  <si>
    <t>Belysning inne</t>
  </si>
  <si>
    <t>Glödljus</t>
  </si>
  <si>
    <t>Lysrör</t>
  </si>
  <si>
    <t>VÄRMESYSTEM</t>
  </si>
  <si>
    <t>Sjukvård</t>
  </si>
  <si>
    <t>Radiatortyp</t>
  </si>
  <si>
    <t>Ytskikt tillstånd</t>
  </si>
  <si>
    <t>Avloppsledningar</t>
  </si>
  <si>
    <t>Belysning ute</t>
  </si>
  <si>
    <t xml:space="preserve">   Tillstånd</t>
  </si>
  <si>
    <t>K</t>
  </si>
  <si>
    <t>BFS Tab. 8/9/10. Energi kWh/m2AT), FA-EL</t>
  </si>
  <si>
    <t>e-postadress</t>
  </si>
  <si>
    <t>Län</t>
  </si>
  <si>
    <t>Kommun</t>
  </si>
  <si>
    <t>Grundläggning</t>
  </si>
  <si>
    <t xml:space="preserve"> Radon </t>
  </si>
  <si>
    <t>Uppvärmning direkt</t>
  </si>
  <si>
    <t xml:space="preserve">Certifikat ISO 9 000 </t>
  </si>
  <si>
    <t xml:space="preserve">Cert. ISO 14 000 </t>
  </si>
  <si>
    <t>Vattenmätare</t>
  </si>
  <si>
    <t>Spec. aktiviteter o d</t>
  </si>
  <si>
    <t>Hotell, restaurang</t>
  </si>
  <si>
    <t>Datorers placering</t>
  </si>
  <si>
    <t>U.A</t>
  </si>
  <si>
    <t>Enheter för energianvändning m m</t>
  </si>
  <si>
    <t>MV</t>
  </si>
  <si>
    <t xml:space="preserve">Denna byggnad </t>
  </si>
  <si>
    <t>Drag, luftföroreningar</t>
  </si>
  <si>
    <t>B</t>
  </si>
  <si>
    <t xml:space="preserve">Huvudvärmekälla </t>
  </si>
  <si>
    <t>Noter till uppgifter om interiör</t>
  </si>
  <si>
    <t>Fjärrv ärme</t>
  </si>
  <si>
    <t>MWh/år</t>
  </si>
  <si>
    <t>EL</t>
  </si>
  <si>
    <t>FAV-EL</t>
  </si>
  <si>
    <t>Naturgas</t>
  </si>
  <si>
    <t>Stadsgas</t>
  </si>
  <si>
    <t>Radiator-vatten 80-60 °C</t>
  </si>
  <si>
    <t>Eldningsolja</t>
  </si>
  <si>
    <t>Noter till uppgifter om värmesystem</t>
  </si>
  <si>
    <t>Summa FA och V El</t>
  </si>
  <si>
    <t>Radiatorreglering</t>
  </si>
  <si>
    <t>Tillsatsvärme</t>
  </si>
  <si>
    <t>Anpassning till värmebehov</t>
  </si>
  <si>
    <t>VP</t>
  </si>
  <si>
    <t>Kylbaffel</t>
  </si>
  <si>
    <t>Tappvatten</t>
  </si>
  <si>
    <t>Att beakta</t>
  </si>
  <si>
    <t>Medel-</t>
  </si>
  <si>
    <t>Tillstånd, renhet</t>
  </si>
  <si>
    <t>Spec. förhållanden</t>
  </si>
  <si>
    <t>Lukt, anslutningar, koppl.</t>
  </si>
  <si>
    <t>Hela byggnaden</t>
  </si>
  <si>
    <t xml:space="preserve">VA-SYSTEM - UPPGIFTER FRÅN FÖRVALTNING </t>
  </si>
  <si>
    <t>Energideklaration</t>
  </si>
  <si>
    <t>Ev. mätning U-värde</t>
  </si>
  <si>
    <t xml:space="preserve">Energideklaration upprättad </t>
  </si>
  <si>
    <t xml:space="preserve">Energi- och innemiljödekl. upprättad </t>
  </si>
  <si>
    <t>BE3 ENERGIPRESTANDA- OCH INNEMILJÖKVALITET - ALLMÄNNA UPPGIFTER</t>
  </si>
  <si>
    <t>Drag, luftläckage</t>
  </si>
  <si>
    <t>energi- och innemiljödeklarering</t>
  </si>
  <si>
    <t>Upphandling av</t>
  </si>
  <si>
    <t>Renhet</t>
  </si>
  <si>
    <t xml:space="preserve">Teater, samling </t>
  </si>
  <si>
    <t xml:space="preserve">Ägare </t>
  </si>
  <si>
    <t xml:space="preserve">Tillförd el totalt </t>
  </si>
  <si>
    <t>F</t>
  </si>
  <si>
    <t>Person/org.nr</t>
  </si>
  <si>
    <t>Telefonnummer</t>
  </si>
  <si>
    <t>Temperaturhållning</t>
  </si>
  <si>
    <t>E=Energi; IM=Innemiljö</t>
  </si>
  <si>
    <t>Lukt, damm, smuts, fukt</t>
  </si>
  <si>
    <t>Fönster</t>
  </si>
  <si>
    <t>Golvbrunnar</t>
  </si>
  <si>
    <t>Min. ull &gt;15 cm</t>
  </si>
  <si>
    <t>Ej bedömbart</t>
  </si>
  <si>
    <t xml:space="preserve">EL tot </t>
  </si>
  <si>
    <t>Värme, kyla, FA-EL</t>
  </si>
  <si>
    <t>6. Genomförda åtgärder (Typ 2)</t>
  </si>
  <si>
    <t>Adress</t>
  </si>
  <si>
    <t>Sorter.</t>
  </si>
  <si>
    <t>Ålder</t>
  </si>
  <si>
    <t>Alt. E2</t>
  </si>
  <si>
    <t>Alt. V1</t>
  </si>
  <si>
    <t>Alt. V2</t>
  </si>
  <si>
    <t>energianvändning</t>
  </si>
  <si>
    <t>Alt .V1</t>
  </si>
  <si>
    <t xml:space="preserve"> Realränta </t>
  </si>
  <si>
    <t>Platsbelysning</t>
  </si>
  <si>
    <t>FT</t>
  </si>
  <si>
    <t>F +X</t>
  </si>
  <si>
    <t xml:space="preserve">ELSYSTEM - UPPGIFTER FRÅN FÖRVALTNING </t>
  </si>
  <si>
    <t>Solskydd interiör</t>
  </si>
  <si>
    <t>Värme E-slag</t>
  </si>
  <si>
    <t>Närzon, drag, renhet, filter</t>
  </si>
  <si>
    <t>Fläktar</t>
  </si>
  <si>
    <t xml:space="preserve">Adress </t>
  </si>
  <si>
    <t>Miljöfarl.verks.</t>
  </si>
  <si>
    <t>2-glas</t>
  </si>
  <si>
    <t xml:space="preserve">Summa  kyla </t>
  </si>
  <si>
    <t>Lågemission</t>
  </si>
  <si>
    <t>Platta ovanisolerad</t>
  </si>
  <si>
    <t>Drifttidstyrn.</t>
  </si>
  <si>
    <t>Beteckning</t>
  </si>
  <si>
    <t>Typ, (ingen, fjärr, dator o d)</t>
  </si>
  <si>
    <t>Byggnad - identifikation</t>
  </si>
  <si>
    <t>Olja, gas, pellets</t>
  </si>
  <si>
    <t xml:space="preserve">Summa </t>
  </si>
  <si>
    <t>Benämning</t>
  </si>
  <si>
    <t>Låg</t>
  </si>
  <si>
    <t>A2</t>
  </si>
  <si>
    <t xml:space="preserve">Energibesparing [MWh/år]    </t>
  </si>
  <si>
    <t xml:space="preserve">Nuvärde E-spar [Tkr]  </t>
  </si>
  <si>
    <t xml:space="preserve">Investering  </t>
  </si>
  <si>
    <t>Lön-</t>
  </si>
  <si>
    <t>enheter</t>
  </si>
  <si>
    <t>[kWh/enhet,år]</t>
  </si>
  <si>
    <t xml:space="preserve">[MWh/år]   </t>
  </si>
  <si>
    <t>Energianvändning m m</t>
  </si>
  <si>
    <t>E-prest</t>
  </si>
  <si>
    <t>Kyla</t>
  </si>
  <si>
    <t xml:space="preserve">El  och Värme </t>
  </si>
  <si>
    <t>Referensvärde för olika</t>
  </si>
  <si>
    <t xml:space="preserve">Referensbyggnad </t>
  </si>
  <si>
    <t xml:space="preserve">CO2-emission </t>
  </si>
  <si>
    <t xml:space="preserve">Nybyggd byggnad </t>
  </si>
  <si>
    <t>Se även www.boverket.se/energideklaration</t>
  </si>
  <si>
    <t>Energideklaration utförd av</t>
  </si>
  <si>
    <t>Är radonhalten mätt</t>
  </si>
  <si>
    <t xml:space="preserve">SOLVÄRME - UPPGIFTER FRÅN FÖRVALTNING </t>
  </si>
  <si>
    <t>Reglering</t>
  </si>
  <si>
    <t>Kulturplan</t>
  </si>
  <si>
    <t>Hotell, rest.</t>
  </si>
  <si>
    <t>Åtgärdsförslag klimatskal (K)</t>
  </si>
  <si>
    <t>Specifiera</t>
  </si>
  <si>
    <t>Areaandel</t>
  </si>
  <si>
    <t>Fastighet. beteckn.</t>
  </si>
  <si>
    <t>Gjutjärn</t>
  </si>
  <si>
    <t>Solvärme</t>
  </si>
  <si>
    <t>Ja</t>
  </si>
  <si>
    <t>Nej</t>
  </si>
  <si>
    <t>Kontroll</t>
  </si>
  <si>
    <t>Dubbeldörr med sluss</t>
  </si>
  <si>
    <t>Annat</t>
  </si>
  <si>
    <t>VÅ verkn. Grad [--]</t>
  </si>
  <si>
    <t>Statistiskt intervall [kWh/år,m2]</t>
  </si>
  <si>
    <t xml:space="preserve">Interiör och ytskikt </t>
  </si>
  <si>
    <t>Papp låglut &lt; 4°</t>
  </si>
  <si>
    <t>Kopiatorer, skrivare, placer.</t>
  </si>
  <si>
    <t>6. Genomförda åtgärder (Typ 1)</t>
  </si>
  <si>
    <t>Värmesystem</t>
  </si>
  <si>
    <t>Besiktn</t>
  </si>
  <si>
    <t>Luftsluss</t>
  </si>
  <si>
    <t>Besiktningar</t>
  </si>
  <si>
    <t xml:space="preserve">Obl ventilationskontroll </t>
  </si>
  <si>
    <t>Verksamhet</t>
  </si>
  <si>
    <t>Radonhalt Bq/m3</t>
  </si>
  <si>
    <t>Separat kök</t>
  </si>
  <si>
    <t>Kontroll, jordn.</t>
  </si>
  <si>
    <t>Area [m2 Atemp]</t>
  </si>
  <si>
    <t>Åtgärdsförslag Elsystem (IM)</t>
  </si>
  <si>
    <t>Luftkond. system &gt;12 kW</t>
  </si>
  <si>
    <t>S:a byggnadsarea [m2BTA]</t>
  </si>
  <si>
    <t>2.3 Byggnad</t>
  </si>
  <si>
    <t xml:space="preserve">  3.22 EL byggn</t>
  </si>
  <si>
    <t>4.1 Fastighetsägarens besiktning</t>
  </si>
  <si>
    <t xml:space="preserve"> [1/år]</t>
  </si>
  <si>
    <t xml:space="preserve">Årlig energibesparing </t>
  </si>
  <si>
    <t xml:space="preserve"> Livslängd </t>
  </si>
  <si>
    <t xml:space="preserve"> år</t>
  </si>
  <si>
    <t xml:space="preserve">Årskostnad </t>
  </si>
  <si>
    <t>Tkr/år</t>
  </si>
  <si>
    <t>BE3 byggnadsdatafil</t>
  </si>
  <si>
    <t xml:space="preserve"> Datum</t>
  </si>
  <si>
    <t xml:space="preserve"> Person</t>
  </si>
  <si>
    <t xml:space="preserve"> Organisation </t>
  </si>
  <si>
    <t>Anm.</t>
  </si>
  <si>
    <t xml:space="preserve">Byggnadsdatafil upprättad </t>
  </si>
  <si>
    <t>Befattningshavare</t>
  </si>
  <si>
    <t xml:space="preserve">Funktion </t>
  </si>
  <si>
    <t>Person</t>
  </si>
  <si>
    <t xml:space="preserve">Programansvarig (PRANS) </t>
  </si>
  <si>
    <t>1+2 glas</t>
  </si>
  <si>
    <t>2+2 glas</t>
  </si>
  <si>
    <t>Utformning, köldbryggor, fuktskador</t>
  </si>
  <si>
    <t>Temperatur</t>
  </si>
  <si>
    <t>Mobiltel. nummer</t>
  </si>
  <si>
    <t>ENERGIDEKLARATION</t>
  </si>
  <si>
    <t>E-prestanda</t>
  </si>
  <si>
    <t xml:space="preserve">5.2 Rekommendationer om kostnadseffektiva åtgärder </t>
  </si>
  <si>
    <t>Kr</t>
  </si>
  <si>
    <t>kWh/år</t>
  </si>
  <si>
    <t>t/år</t>
  </si>
  <si>
    <t>5.1 Utförda energieffektiviseringsåtgärder (tillämpa ej nu)</t>
  </si>
  <si>
    <t>Är OVK godkänd vid tiden för E-deklarering</t>
  </si>
  <si>
    <t xml:space="preserve">Typ av värmedistribution </t>
  </si>
  <si>
    <t>Närvaro</t>
  </si>
  <si>
    <t>Timma</t>
  </si>
  <si>
    <t xml:space="preserve">VÄRMESYSTEM (T) - UPPGIFTER FRÅN FÖRVALTNING </t>
  </si>
  <si>
    <t>VÄRMESYSTEM (T) - BESIKTNINGSUNDERLAG</t>
  </si>
  <si>
    <t>Frånluftdon</t>
  </si>
  <si>
    <t>Placering, kortslutn. renhet</t>
  </si>
  <si>
    <t>Lönsamhetsberäkning</t>
  </si>
  <si>
    <t>Noter till uppgifter om VA-system</t>
  </si>
  <si>
    <t>Termostater-ventiler</t>
  </si>
  <si>
    <t>Strömställare</t>
  </si>
  <si>
    <t>Kontr. stamledn. ventiler o d</t>
  </si>
  <si>
    <t>Armatur</t>
  </si>
  <si>
    <t xml:space="preserve">Nybyggnadsår </t>
  </si>
  <si>
    <t xml:space="preserve">Antal lgh </t>
  </si>
  <si>
    <t xml:space="preserve">Typkod </t>
  </si>
  <si>
    <t>Kopiatorer, skrivare,</t>
  </si>
  <si>
    <t>Värmedistribution</t>
  </si>
  <si>
    <t xml:space="preserve"> Asbest </t>
  </si>
  <si>
    <t xml:space="preserve">Cert. EMAS </t>
  </si>
  <si>
    <t>Termisk komfort</t>
  </si>
  <si>
    <t xml:space="preserve">Datum </t>
  </si>
  <si>
    <t>T-NUM</t>
  </si>
  <si>
    <t>Konvektor-vatten 80-60 °C</t>
  </si>
  <si>
    <t>System, Läge (EMF)</t>
  </si>
  <si>
    <t>Omräkningsfaktorer</t>
  </si>
  <si>
    <t>I spec. utrymmen</t>
  </si>
  <si>
    <t xml:space="preserve">Luftkonditioneringssystem </t>
  </si>
  <si>
    <t>Datum för radonmätning</t>
  </si>
  <si>
    <t xml:space="preserve">Radon </t>
  </si>
  <si>
    <t xml:space="preserve">OVK </t>
  </si>
  <si>
    <t xml:space="preserve">Miljödiplom verksamhet </t>
  </si>
  <si>
    <t>Noter till besiktning av varmvattensystem</t>
  </si>
  <si>
    <t>Area av A-temp som är luftkonditionerad</t>
  </si>
  <si>
    <t xml:space="preserve">Läge: Nord eller Syd </t>
  </si>
  <si>
    <t>Referensvärde byggnad EPref</t>
  </si>
  <si>
    <t>Injustering</t>
  </si>
  <si>
    <t>Oisolerade</t>
  </si>
  <si>
    <t>Noter till uppgifter om kylsystem</t>
  </si>
  <si>
    <t>Kyltak</t>
  </si>
  <si>
    <t xml:space="preserve">Administratör (ADM-IN) </t>
  </si>
  <si>
    <t xml:space="preserve">Enätansvarig (ENK-ANS) </t>
  </si>
  <si>
    <t xml:space="preserve">Besiktning innemiljö (B-IM) </t>
  </si>
  <si>
    <t xml:space="preserve">Besiktning energi I (B-EI) </t>
  </si>
  <si>
    <t xml:space="preserve">Besiktning energi II (B-EII) </t>
  </si>
  <si>
    <t>Enkät - deklaration</t>
  </si>
  <si>
    <t xml:space="preserve">Enkät utvärderad </t>
  </si>
  <si>
    <t xml:space="preserve">Innemiljödeklaration upprättad </t>
  </si>
  <si>
    <t>Kod: E-slag: FV=Fjärrvärme; Bio: Biobränsle; El=El; EO=Olja; VP=Värmepump;</t>
  </si>
  <si>
    <t>Dokumentation</t>
  </si>
  <si>
    <t>Bra</t>
  </si>
  <si>
    <t>BELYSNING - BESIKTNINGSUNDERLAG</t>
  </si>
  <si>
    <t>Na-lampa</t>
  </si>
  <si>
    <t>Radiatorer</t>
  </si>
  <si>
    <t>T-typ</t>
  </si>
  <si>
    <t>K-typ</t>
  </si>
  <si>
    <t>Lufintag</t>
  </si>
  <si>
    <t>Varmvattencirkulation</t>
  </si>
  <si>
    <t xml:space="preserve">Sport </t>
  </si>
</sst>
</file>

<file path=xl/styles.xml><?xml version="1.0" encoding="utf-8"?>
<styleSheet xmlns="http://schemas.openxmlformats.org/spreadsheetml/2006/main">
  <numFmts count="25">
    <numFmt numFmtId="5" formatCode="#,##0&quot;kr&quot;;\-#,##0&quot;kr&quot;"/>
    <numFmt numFmtId="6" formatCode="#,##0&quot;kr&quot;;[Red]\-#,##0&quot;kr&quot;"/>
    <numFmt numFmtId="7" formatCode="#,##0.00&quot;kr&quot;;\-#,##0.00&quot;kr&quot;"/>
    <numFmt numFmtId="8" formatCode="#,##0.00&quot;kr&quot;;[Red]\-#,##0.00&quot;kr&quot;"/>
    <numFmt numFmtId="42" formatCode="_-* #,##0&quot;kr&quot;_-;\-* #,##0&quot;kr&quot;_-;_-* &quot;-&quot;&quot;kr&quot;_-;_-@_-"/>
    <numFmt numFmtId="41" formatCode="_-* #,##0_k_r_-;\-* #,##0_k_r_-;_-* &quot;-&quot;_k_r_-;_-@_-"/>
    <numFmt numFmtId="44" formatCode="_-* #,##0.00&quot;kr&quot;_-;\-* #,##0.00&quot;kr&quot;_-;_-* &quot;-&quot;??&quot;kr&quot;_-;_-@_-"/>
    <numFmt numFmtId="43" formatCode="_-* #,##0.00_k_r_-;\-* #,##0.00_k_r_-;_-* &quot;-&quot;??_k_r_-;_-@_-"/>
    <numFmt numFmtId="164" formatCode="#,##0&quot; kr&quot;;\-#,##0&quot; kr&quot;"/>
    <numFmt numFmtId="165" formatCode="#,##0&quot; kr&quot;;[Red]\-#,##0&quot; kr&quot;"/>
    <numFmt numFmtId="166" formatCode="#,##0.00&quot; kr&quot;;\-#,##0.00&quot; kr&quot;"/>
    <numFmt numFmtId="167" formatCode="#,##0.00&quot; kr&quot;;[Red]\-#,##0.00&quot; kr&quot;"/>
    <numFmt numFmtId="168" formatCode="_-* #,##0&quot; kr&quot;_-;\-* #,##0&quot; kr&quot;_-;_-* &quot;-&quot;&quot; kr&quot;_-;_-@_-"/>
    <numFmt numFmtId="169" formatCode="_-* #,##0_ _k_r_-;\-* #,##0_ _k_r_-;_-* &quot;-&quot;_ _k_r_-;_-@_-"/>
    <numFmt numFmtId="170" formatCode="_-* #,##0.00&quot; kr&quot;_-;\-* #,##0.00&quot; kr&quot;_-;_-* &quot;-&quot;??&quot; kr&quot;_-;_-@_-"/>
    <numFmt numFmtId="171" formatCode="_-* #,##0.00_ _k_r_-;\-* #,##0.00_ _k_r_-;_-* &quot;-&quot;??_ _k_r_-;_-@_-"/>
    <numFmt numFmtId="172" formatCode="yyyy/mm/dd"/>
    <numFmt numFmtId="173" formatCode="0.0"/>
    <numFmt numFmtId="174" formatCode="0.0%"/>
    <numFmt numFmtId="175" formatCode="000\ 00"/>
    <numFmt numFmtId="176" formatCode="0.000"/>
    <numFmt numFmtId="177" formatCode="0.0000"/>
    <numFmt numFmtId="178" formatCode="yyyy"/>
    <numFmt numFmtId="179" formatCode="#,##0.0_ ;[Red]\-#,##0.0\ "/>
    <numFmt numFmtId="180" formatCode="0.00000"/>
  </numFmts>
  <fonts count="51">
    <font>
      <sz val="10"/>
      <name val="Verdana"/>
      <family val="0"/>
    </font>
    <font>
      <b/>
      <sz val="10"/>
      <name val="Verdana"/>
      <family val="0"/>
    </font>
    <font>
      <i/>
      <sz val="10"/>
      <name val="Verdana"/>
      <family val="0"/>
    </font>
    <font>
      <b/>
      <i/>
      <sz val="10"/>
      <name val="Verdana"/>
      <family val="0"/>
    </font>
    <font>
      <sz val="10"/>
      <name val="Arial Narrow"/>
      <family val="0"/>
    </font>
    <font>
      <sz val="11"/>
      <name val="Arial Narrow"/>
      <family val="0"/>
    </font>
    <font>
      <sz val="9"/>
      <name val="Arial Narrow"/>
      <family val="0"/>
    </font>
    <font>
      <b/>
      <sz val="14"/>
      <name val="Arial Narrow"/>
      <family val="0"/>
    </font>
    <font>
      <u val="single"/>
      <sz val="10"/>
      <color indexed="12"/>
      <name val="Verdana"/>
      <family val="0"/>
    </font>
    <font>
      <u val="single"/>
      <sz val="10"/>
      <color indexed="61"/>
      <name val="Verdana"/>
      <family val="0"/>
    </font>
    <font>
      <b/>
      <sz val="11"/>
      <name val="Arial Narrow"/>
      <family val="0"/>
    </font>
    <font>
      <b/>
      <sz val="10"/>
      <name val="Arial Narrow"/>
      <family val="0"/>
    </font>
    <font>
      <sz val="8"/>
      <name val="Arial Narrow"/>
      <family val="0"/>
    </font>
    <font>
      <b/>
      <sz val="12"/>
      <name val="Arial Narrow"/>
      <family val="0"/>
    </font>
    <font>
      <sz val="14"/>
      <name val="Arial Narrow"/>
      <family val="0"/>
    </font>
    <font>
      <sz val="14"/>
      <name val="Verdana"/>
      <family val="0"/>
    </font>
    <font>
      <sz val="12"/>
      <name val="Arial Narrow"/>
      <family val="0"/>
    </font>
    <font>
      <b/>
      <sz val="9"/>
      <name val="Verdana"/>
      <family val="0"/>
    </font>
    <font>
      <sz val="10"/>
      <name val="Times New Roman"/>
      <family val="0"/>
    </font>
    <font>
      <u val="single"/>
      <sz val="13.75"/>
      <color indexed="61"/>
      <name val="Arial Narrow"/>
      <family val="0"/>
    </font>
    <font>
      <u val="single"/>
      <sz val="12.5"/>
      <color indexed="61"/>
      <name val="Times New Roman"/>
      <family val="0"/>
    </font>
    <font>
      <u val="single"/>
      <sz val="9"/>
      <color indexed="36"/>
      <name val="Geneva"/>
      <family val="0"/>
    </font>
    <font>
      <u val="single"/>
      <sz val="12"/>
      <color indexed="36"/>
      <name val="Helv"/>
      <family val="0"/>
    </font>
    <font>
      <u val="single"/>
      <sz val="13.75"/>
      <color indexed="12"/>
      <name val="Arial Narrow"/>
      <family val="0"/>
    </font>
    <font>
      <u val="single"/>
      <sz val="12"/>
      <color indexed="12"/>
      <name val="Helv"/>
      <family val="0"/>
    </font>
    <font>
      <u val="single"/>
      <sz val="12.5"/>
      <color indexed="12"/>
      <name val="Times New Roman"/>
      <family val="0"/>
    </font>
    <font>
      <u val="single"/>
      <sz val="9"/>
      <color indexed="12"/>
      <name val="Geneva"/>
      <family val="0"/>
    </font>
    <font>
      <sz val="12"/>
      <name val="Helv"/>
      <family val="0"/>
    </font>
    <font>
      <sz val="9"/>
      <name val="Geneva"/>
      <family val="0"/>
    </font>
    <font>
      <b/>
      <sz val="9"/>
      <name val="Arial Narrow"/>
      <family val="0"/>
    </font>
    <font>
      <sz val="26"/>
      <name val="Times New Roman"/>
      <family val="0"/>
    </font>
    <font>
      <sz val="24"/>
      <name val="Times New Roman"/>
      <family val="0"/>
    </font>
    <font>
      <sz val="9"/>
      <name val="Verdana"/>
      <family val="0"/>
    </font>
    <font>
      <sz val="10"/>
      <name val="Geneva"/>
      <family val="0"/>
    </font>
    <font>
      <sz val="10"/>
      <name val="Arial"/>
      <family val="0"/>
    </font>
    <font>
      <vertAlign val="superscript"/>
      <sz val="10"/>
      <name val="Arial Narrow"/>
      <family val="0"/>
    </font>
    <font>
      <sz val="11"/>
      <name val="Verdana"/>
      <family val="0"/>
    </font>
    <font>
      <sz val="24"/>
      <color indexed="55"/>
      <name val="Braggadocio"/>
      <family val="0"/>
    </font>
    <font>
      <sz val="11"/>
      <color indexed="55"/>
      <name val="Braggadocio"/>
      <family val="0"/>
    </font>
    <font>
      <vertAlign val="subscript"/>
      <sz val="11"/>
      <name val="Arial Narrow"/>
      <family val="0"/>
    </font>
    <font>
      <sz val="18"/>
      <color indexed="55"/>
      <name val="Braggadocio"/>
      <family val="0"/>
    </font>
    <font>
      <sz val="11"/>
      <name val="Geneva"/>
      <family val="0"/>
    </font>
    <font>
      <sz val="12"/>
      <color indexed="55"/>
      <name val="Garamond Ultra"/>
      <family val="0"/>
    </font>
    <font>
      <b/>
      <sz val="20"/>
      <color indexed="55"/>
      <name val="Arial Narrow"/>
      <family val="0"/>
    </font>
    <font>
      <sz val="14"/>
      <color indexed="55"/>
      <name val="Arial Narrow"/>
      <family val="0"/>
    </font>
    <font>
      <b/>
      <sz val="11"/>
      <color indexed="23"/>
      <name val="Arial Narrow"/>
      <family val="0"/>
    </font>
    <font>
      <b/>
      <sz val="14"/>
      <color indexed="23"/>
      <name val="Arial Narrow"/>
      <family val="0"/>
    </font>
    <font>
      <b/>
      <sz val="12"/>
      <color indexed="23"/>
      <name val="Arial Narrow"/>
      <family val="0"/>
    </font>
    <font>
      <b/>
      <sz val="12"/>
      <color indexed="55"/>
      <name val="Garamond Ultra"/>
      <family val="0"/>
    </font>
    <font>
      <b/>
      <sz val="16"/>
      <color indexed="55"/>
      <name val="Arial Narrow"/>
      <family val="0"/>
    </font>
    <font>
      <b/>
      <sz val="8"/>
      <name val="Verdana"/>
      <family val="2"/>
    </font>
  </fonts>
  <fills count="9">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s>
  <borders count="23">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double">
        <color indexed="57"/>
      </left>
      <right style="double">
        <color indexed="57"/>
      </right>
      <top style="double">
        <color indexed="57"/>
      </top>
      <bottom style="double">
        <color indexed="57"/>
      </bottom>
    </border>
    <border>
      <left style="thin">
        <color indexed="8"/>
      </left>
      <right style="thin">
        <color indexed="8"/>
      </right>
      <top style="thin">
        <color indexed="8"/>
      </top>
      <bottom style="thin">
        <color indexed="8"/>
      </bottom>
    </border>
    <border>
      <left style="double">
        <color indexed="57"/>
      </left>
      <right>
        <color indexed="63"/>
      </right>
      <top style="double">
        <color indexed="57"/>
      </top>
      <bottom style="double">
        <color indexed="57"/>
      </bottom>
    </border>
    <border>
      <left style="thin">
        <color indexed="8"/>
      </left>
      <right style="thin">
        <color indexed="8"/>
      </right>
      <top style="thin">
        <color indexed="8"/>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12"/>
      </left>
      <right style="medium">
        <color indexed="12"/>
      </right>
      <top style="medium">
        <color indexed="12"/>
      </top>
      <bottom style="medium">
        <color indexed="12"/>
      </bottom>
    </border>
  </borders>
  <cellStyleXfs count="1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lignment/>
      <protection/>
    </xf>
    <xf numFmtId="0" fontId="5" fillId="0" borderId="0">
      <alignment/>
      <protection/>
    </xf>
    <xf numFmtId="0" fontId="18" fillId="0" borderId="0">
      <alignment/>
      <protection/>
    </xf>
    <xf numFmtId="0" fontId="27" fillId="0" borderId="0">
      <alignment/>
      <protection/>
    </xf>
    <xf numFmtId="0" fontId="27" fillId="0" borderId="0">
      <alignment/>
      <protection/>
    </xf>
    <xf numFmtId="0" fontId="5" fillId="0" borderId="0">
      <alignment/>
      <protection/>
    </xf>
    <xf numFmtId="0" fontId="5" fillId="0" borderId="0">
      <alignment/>
      <protection/>
    </xf>
    <xf numFmtId="0" fontId="5" fillId="0" borderId="0" applyProtection="0">
      <alignment/>
    </xf>
    <xf numFmtId="0" fontId="5" fillId="0" borderId="0" applyProtection="0">
      <alignment/>
    </xf>
    <xf numFmtId="0" fontId="5" fillId="0" borderId="0" applyProtection="0">
      <alignment/>
    </xf>
    <xf numFmtId="0" fontId="5" fillId="0" borderId="0" applyProtection="0">
      <alignment/>
    </xf>
    <xf numFmtId="0" fontId="5" fillId="0" borderId="0" applyProtection="0">
      <alignment/>
    </xf>
    <xf numFmtId="0" fontId="5" fillId="0" borderId="0" applyProtection="0">
      <alignment/>
    </xf>
    <xf numFmtId="0" fontId="5" fillId="0" borderId="0" applyProtection="0">
      <alignment/>
    </xf>
    <xf numFmtId="0" fontId="5" fillId="0" borderId="0" applyProtection="0">
      <alignment/>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0" fontId="1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1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cellStyleXfs>
  <cellXfs count="886">
    <xf numFmtId="0" fontId="0" fillId="0" borderId="0" xfId="0" applyAlignment="1">
      <alignment/>
    </xf>
    <xf numFmtId="0" fontId="5" fillId="0" borderId="0" xfId="0" applyFont="1" applyAlignment="1">
      <alignment/>
    </xf>
    <xf numFmtId="0" fontId="6" fillId="0" borderId="0" xfId="0" applyFont="1" applyAlignment="1">
      <alignment/>
    </xf>
    <xf numFmtId="0" fontId="4" fillId="0" borderId="0" xfId="0" applyFont="1" applyAlignment="1">
      <alignment horizontal="right"/>
    </xf>
    <xf numFmtId="0" fontId="5" fillId="0" borderId="1" xfId="0" applyFont="1" applyBorder="1" applyAlignment="1">
      <alignment/>
    </xf>
    <xf numFmtId="0" fontId="6" fillId="0" borderId="0" xfId="0" applyFont="1" applyAlignment="1">
      <alignment horizontal="center"/>
    </xf>
    <xf numFmtId="0" fontId="5" fillId="0" borderId="2" xfId="0" applyFont="1" applyBorder="1" applyAlignment="1">
      <alignment horizontal="center"/>
    </xf>
    <xf numFmtId="0" fontId="5" fillId="0" borderId="1"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Fill="1" applyBorder="1" applyAlignment="1">
      <alignment horizontal="center"/>
    </xf>
    <xf numFmtId="0" fontId="5" fillId="0" borderId="0" xfId="0" applyFont="1" applyAlignment="1">
      <alignment horizontal="center"/>
    </xf>
    <xf numFmtId="0" fontId="5" fillId="0" borderId="4" xfId="0" applyFont="1" applyFill="1" applyBorder="1" applyAlignment="1">
      <alignment horizontal="center"/>
    </xf>
    <xf numFmtId="0" fontId="4" fillId="0" borderId="2" xfId="0" applyFont="1" applyBorder="1" applyAlignment="1">
      <alignment/>
    </xf>
    <xf numFmtId="0" fontId="4" fillId="0" borderId="1" xfId="0" applyFont="1" applyBorder="1" applyAlignment="1">
      <alignment/>
    </xf>
    <xf numFmtId="0" fontId="4" fillId="2" borderId="1" xfId="0" applyFont="1" applyFill="1" applyBorder="1" applyAlignment="1">
      <alignment/>
    </xf>
    <xf numFmtId="0" fontId="4" fillId="0" borderId="5" xfId="0" applyFont="1" applyBorder="1" applyAlignment="1">
      <alignment/>
    </xf>
    <xf numFmtId="0" fontId="4" fillId="0" borderId="1" xfId="0" applyFont="1" applyFill="1" applyBorder="1" applyAlignment="1">
      <alignment/>
    </xf>
    <xf numFmtId="0" fontId="4" fillId="0" borderId="3" xfId="0" applyFont="1" applyBorder="1" applyAlignment="1">
      <alignment/>
    </xf>
    <xf numFmtId="0" fontId="4" fillId="0" borderId="3" xfId="0" applyFont="1" applyFill="1" applyBorder="1" applyAlignment="1">
      <alignment/>
    </xf>
    <xf numFmtId="0" fontId="4" fillId="0" borderId="4" xfId="0" applyFont="1" applyBorder="1" applyAlignment="1">
      <alignment/>
    </xf>
    <xf numFmtId="0" fontId="5" fillId="3" borderId="2" xfId="0" applyFont="1" applyFill="1" applyBorder="1" applyAlignment="1">
      <alignment/>
    </xf>
    <xf numFmtId="0" fontId="5" fillId="3" borderId="6" xfId="0" applyFont="1" applyFill="1" applyBorder="1" applyAlignment="1">
      <alignment horizontal="center"/>
    </xf>
    <xf numFmtId="0" fontId="5" fillId="3" borderId="2" xfId="0" applyFont="1" applyFill="1" applyBorder="1" applyAlignment="1">
      <alignment horizontal="center"/>
    </xf>
    <xf numFmtId="0" fontId="5" fillId="0" borderId="2" xfId="0" applyFont="1" applyFill="1" applyBorder="1" applyAlignment="1">
      <alignment horizontal="center"/>
    </xf>
    <xf numFmtId="0" fontId="5" fillId="3" borderId="5" xfId="0" applyFont="1" applyFill="1" applyBorder="1" applyAlignment="1">
      <alignment horizontal="center"/>
    </xf>
    <xf numFmtId="0" fontId="0" fillId="0" borderId="1" xfId="0" applyBorder="1" applyAlignment="1">
      <alignment/>
    </xf>
    <xf numFmtId="0" fontId="5" fillId="3" borderId="3" xfId="0" applyFont="1" applyFill="1" applyBorder="1" applyAlignment="1">
      <alignment/>
    </xf>
    <xf numFmtId="0" fontId="5" fillId="3" borderId="7" xfId="0" applyFont="1" applyFill="1" applyBorder="1" applyAlignment="1">
      <alignment horizontal="center"/>
    </xf>
    <xf numFmtId="0" fontId="10" fillId="3" borderId="8" xfId="0" applyFont="1" applyFill="1" applyBorder="1" applyAlignment="1">
      <alignment horizontal="left"/>
    </xf>
    <xf numFmtId="0" fontId="5" fillId="3" borderId="8" xfId="0" applyFont="1" applyFill="1" applyBorder="1" applyAlignment="1">
      <alignment horizontal="center"/>
    </xf>
    <xf numFmtId="0" fontId="5" fillId="3" borderId="9" xfId="0" applyFont="1" applyFill="1" applyBorder="1" applyAlignment="1">
      <alignment horizontal="right"/>
    </xf>
    <xf numFmtId="0" fontId="5" fillId="3" borderId="10" xfId="0" applyFont="1" applyFill="1" applyBorder="1" applyAlignment="1">
      <alignment horizontal="center"/>
    </xf>
    <xf numFmtId="0" fontId="5" fillId="3" borderId="7" xfId="0" applyFont="1" applyFill="1" applyBorder="1" applyAlignment="1">
      <alignment horizontal="right"/>
    </xf>
    <xf numFmtId="0" fontId="5" fillId="3" borderId="4" xfId="0" applyFont="1" applyFill="1" applyBorder="1" applyAlignment="1">
      <alignment/>
    </xf>
    <xf numFmtId="0" fontId="5" fillId="3" borderId="9" xfId="0" applyFont="1" applyFill="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center"/>
    </xf>
    <xf numFmtId="0" fontId="4" fillId="0" borderId="0" xfId="0" applyFont="1" applyAlignment="1">
      <alignment/>
    </xf>
    <xf numFmtId="0" fontId="11" fillId="0" borderId="1" xfId="0" applyFont="1" applyBorder="1" applyAlignment="1">
      <alignment/>
    </xf>
    <xf numFmtId="0" fontId="4" fillId="0" borderId="8" xfId="0" applyFont="1" applyBorder="1" applyAlignment="1">
      <alignment/>
    </xf>
    <xf numFmtId="0" fontId="10" fillId="0" borderId="0" xfId="0" applyFont="1" applyAlignment="1">
      <alignment/>
    </xf>
    <xf numFmtId="0" fontId="6" fillId="0" borderId="0" xfId="0" applyFont="1" applyAlignment="1">
      <alignment horizontal="right"/>
    </xf>
    <xf numFmtId="0" fontId="5" fillId="0" borderId="0" xfId="0" applyFont="1" applyAlignment="1">
      <alignment horizontal="right"/>
    </xf>
    <xf numFmtId="0" fontId="7" fillId="0" borderId="0" xfId="0" applyFont="1" applyAlignment="1">
      <alignment/>
    </xf>
    <xf numFmtId="0" fontId="5" fillId="3" borderId="11" xfId="0" applyFont="1" applyFill="1" applyBorder="1" applyAlignment="1">
      <alignment horizontal="center"/>
    </xf>
    <xf numFmtId="0" fontId="5" fillId="3" borderId="3" xfId="0" applyFont="1" applyFill="1" applyBorder="1" applyAlignment="1">
      <alignment horizontal="center"/>
    </xf>
    <xf numFmtId="0" fontId="11" fillId="0" borderId="0" xfId="0" applyFont="1" applyAlignment="1">
      <alignment/>
    </xf>
    <xf numFmtId="0" fontId="5" fillId="0" borderId="0" xfId="0" applyFont="1" applyBorder="1" applyAlignment="1">
      <alignment horizontal="center"/>
    </xf>
    <xf numFmtId="0" fontId="10" fillId="0" borderId="0" xfId="0" applyFont="1" applyBorder="1" applyAlignment="1">
      <alignment/>
    </xf>
    <xf numFmtId="0" fontId="0" fillId="0" borderId="0" xfId="0" applyBorder="1" applyAlignment="1">
      <alignment/>
    </xf>
    <xf numFmtId="0" fontId="4" fillId="3" borderId="7" xfId="0" applyFont="1" applyFill="1" applyBorder="1" applyAlignment="1">
      <alignment horizontal="center"/>
    </xf>
    <xf numFmtId="0" fontId="13" fillId="0" borderId="0" xfId="0" applyFont="1" applyAlignment="1">
      <alignment horizontal="left"/>
    </xf>
    <xf numFmtId="0" fontId="5" fillId="0" borderId="0" xfId="0" applyFont="1" applyAlignment="1">
      <alignment horizontal="left"/>
    </xf>
    <xf numFmtId="0" fontId="14" fillId="0" borderId="0" xfId="0" applyFont="1" applyAlignment="1">
      <alignment/>
    </xf>
    <xf numFmtId="0" fontId="14" fillId="4" borderId="7" xfId="0" applyFont="1" applyFill="1" applyBorder="1" applyAlignment="1">
      <alignment/>
    </xf>
    <xf numFmtId="0" fontId="4" fillId="0" borderId="3" xfId="0" applyFont="1" applyBorder="1" applyAlignment="1">
      <alignment horizontal="left"/>
    </xf>
    <xf numFmtId="0" fontId="4" fillId="0" borderId="1" xfId="0" applyFont="1" applyBorder="1" applyAlignment="1">
      <alignment horizontal="left"/>
    </xf>
    <xf numFmtId="0" fontId="4" fillId="0" borderId="12" xfId="0" applyFont="1" applyBorder="1" applyAlignment="1">
      <alignment/>
    </xf>
    <xf numFmtId="0" fontId="4" fillId="0" borderId="10" xfId="0" applyFont="1" applyBorder="1" applyAlignment="1">
      <alignment/>
    </xf>
    <xf numFmtId="0" fontId="16" fillId="3" borderId="7" xfId="0" applyFont="1" applyFill="1" applyBorder="1" applyAlignment="1">
      <alignment/>
    </xf>
    <xf numFmtId="0" fontId="16" fillId="3" borderId="8" xfId="0" applyFont="1" applyFill="1" applyBorder="1" applyAlignment="1">
      <alignment/>
    </xf>
    <xf numFmtId="0" fontId="16" fillId="3" borderId="5" xfId="0" applyFont="1" applyFill="1" applyBorder="1" applyAlignment="1">
      <alignment/>
    </xf>
    <xf numFmtId="0" fontId="16" fillId="3" borderId="1" xfId="0" applyFont="1" applyFill="1" applyBorder="1" applyAlignment="1">
      <alignment horizontal="center"/>
    </xf>
    <xf numFmtId="0" fontId="16" fillId="3" borderId="2" xfId="0" applyFont="1" applyFill="1" applyBorder="1" applyAlignment="1">
      <alignment/>
    </xf>
    <xf numFmtId="0" fontId="5" fillId="0" borderId="4" xfId="0" applyFont="1" applyFill="1" applyBorder="1" applyAlignment="1">
      <alignment/>
    </xf>
    <xf numFmtId="0" fontId="13" fillId="0" borderId="0" xfId="0" applyFont="1" applyAlignment="1">
      <alignment/>
    </xf>
    <xf numFmtId="0" fontId="5" fillId="0" borderId="8" xfId="0" applyFont="1" applyBorder="1" applyAlignment="1">
      <alignment/>
    </xf>
    <xf numFmtId="0" fontId="5" fillId="0" borderId="3" xfId="0" applyFont="1" applyBorder="1" applyAlignment="1">
      <alignment/>
    </xf>
    <xf numFmtId="0" fontId="5" fillId="3" borderId="7" xfId="0" applyFont="1" applyFill="1" applyBorder="1" applyAlignment="1">
      <alignment/>
    </xf>
    <xf numFmtId="0" fontId="5" fillId="3" borderId="8" xfId="0" applyFont="1" applyFill="1" applyBorder="1" applyAlignment="1">
      <alignment/>
    </xf>
    <xf numFmtId="0" fontId="4" fillId="3" borderId="1" xfId="0" applyFont="1" applyFill="1" applyBorder="1" applyAlignment="1">
      <alignment/>
    </xf>
    <xf numFmtId="0" fontId="4" fillId="0" borderId="2" xfId="0" applyFont="1" applyFill="1" applyBorder="1" applyAlignment="1">
      <alignment/>
    </xf>
    <xf numFmtId="0" fontId="6" fillId="0" borderId="1" xfId="0" applyFont="1" applyBorder="1" applyAlignment="1">
      <alignment/>
    </xf>
    <xf numFmtId="0" fontId="5" fillId="0" borderId="1" xfId="0" applyFont="1" applyFill="1" applyBorder="1" applyAlignment="1">
      <alignment/>
    </xf>
    <xf numFmtId="0" fontId="11" fillId="0" borderId="10" xfId="0" applyFont="1" applyBorder="1" applyAlignment="1">
      <alignment/>
    </xf>
    <xf numFmtId="0" fontId="16" fillId="3" borderId="5" xfId="0" applyFont="1" applyFill="1" applyBorder="1" applyAlignment="1">
      <alignment horizontal="center"/>
    </xf>
    <xf numFmtId="0" fontId="5" fillId="3" borderId="13" xfId="0" applyFont="1" applyFill="1" applyBorder="1" applyAlignment="1">
      <alignment horizontal="center"/>
    </xf>
    <xf numFmtId="0" fontId="5" fillId="3" borderId="6" xfId="0" applyFont="1" applyFill="1" applyBorder="1" applyAlignment="1">
      <alignment/>
    </xf>
    <xf numFmtId="0" fontId="0" fillId="3" borderId="6" xfId="0" applyFill="1" applyBorder="1" applyAlignment="1">
      <alignment/>
    </xf>
    <xf numFmtId="0" fontId="0" fillId="0" borderId="5" xfId="0" applyBorder="1" applyAlignment="1">
      <alignment/>
    </xf>
    <xf numFmtId="0" fontId="0" fillId="0" borderId="1" xfId="0" applyBorder="1" applyAlignment="1">
      <alignment horizontal="center"/>
    </xf>
    <xf numFmtId="0" fontId="5" fillId="0" borderId="1" xfId="0" applyFont="1" applyBorder="1" applyAlignment="1">
      <alignment horizontal="left"/>
    </xf>
    <xf numFmtId="0" fontId="4" fillId="0" borderId="0" xfId="0" applyFont="1" applyAlignment="1">
      <alignment horizontal="left"/>
    </xf>
    <xf numFmtId="0" fontId="5" fillId="3" borderId="1" xfId="0" applyFont="1" applyFill="1" applyBorder="1" applyAlignment="1">
      <alignment horizontal="right"/>
    </xf>
    <xf numFmtId="0" fontId="5" fillId="3" borderId="1" xfId="0" applyFont="1" applyFill="1" applyBorder="1" applyAlignment="1">
      <alignment/>
    </xf>
    <xf numFmtId="0" fontId="4" fillId="0" borderId="1" xfId="0" applyFont="1" applyFill="1" applyBorder="1" applyAlignment="1">
      <alignment horizontal="center"/>
    </xf>
    <xf numFmtId="0" fontId="10" fillId="0" borderId="0" xfId="0" applyFont="1" applyAlignment="1">
      <alignment horizontal="left"/>
    </xf>
    <xf numFmtId="0" fontId="5" fillId="0" borderId="0" xfId="0" applyFont="1" applyFill="1" applyBorder="1" applyAlignment="1">
      <alignment horizontal="center"/>
    </xf>
    <xf numFmtId="0" fontId="4" fillId="0" borderId="0" xfId="0" applyFont="1" applyBorder="1" applyAlignment="1">
      <alignment/>
    </xf>
    <xf numFmtId="0" fontId="6" fillId="0" borderId="0" xfId="0" applyFont="1" applyBorder="1" applyAlignment="1">
      <alignment horizontal="right"/>
    </xf>
    <xf numFmtId="0" fontId="6" fillId="0" borderId="0" xfId="0" applyFont="1" applyBorder="1" applyAlignment="1">
      <alignment/>
    </xf>
    <xf numFmtId="0" fontId="5" fillId="0" borderId="0" xfId="0" applyFont="1" applyBorder="1" applyAlignment="1">
      <alignment horizontal="right"/>
    </xf>
    <xf numFmtId="0" fontId="16" fillId="3" borderId="14" xfId="0" applyFont="1" applyFill="1" applyBorder="1" applyAlignment="1">
      <alignment/>
    </xf>
    <xf numFmtId="0" fontId="13" fillId="3" borderId="11" xfId="0" applyFont="1" applyFill="1" applyBorder="1" applyAlignment="1">
      <alignment/>
    </xf>
    <xf numFmtId="0" fontId="5" fillId="3" borderId="3" xfId="0" applyFont="1" applyFill="1" applyBorder="1" applyAlignment="1">
      <alignment horizontal="right"/>
    </xf>
    <xf numFmtId="0" fontId="4" fillId="3" borderId="3" xfId="0" applyFont="1" applyFill="1" applyBorder="1" applyAlignment="1">
      <alignment horizontal="right"/>
    </xf>
    <xf numFmtId="0" fontId="4" fillId="0" borderId="7" xfId="0" applyFont="1" applyBorder="1" applyAlignment="1">
      <alignment/>
    </xf>
    <xf numFmtId="0" fontId="4" fillId="3" borderId="7" xfId="0" applyFont="1" applyFill="1" applyBorder="1" applyAlignment="1">
      <alignment/>
    </xf>
    <xf numFmtId="0" fontId="4" fillId="3" borderId="8" xfId="0" applyFont="1" applyFill="1" applyBorder="1" applyAlignment="1">
      <alignment/>
    </xf>
    <xf numFmtId="0" fontId="4" fillId="5" borderId="1" xfId="0" applyFont="1" applyFill="1" applyBorder="1" applyAlignment="1">
      <alignment/>
    </xf>
    <xf numFmtId="0" fontId="4" fillId="3" borderId="14" xfId="0" applyFont="1" applyFill="1" applyBorder="1" applyAlignment="1">
      <alignment/>
    </xf>
    <xf numFmtId="0" fontId="4" fillId="3" borderId="12" xfId="0" applyFont="1" applyFill="1" applyBorder="1" applyAlignment="1">
      <alignment/>
    </xf>
    <xf numFmtId="0" fontId="4" fillId="3" borderId="11" xfId="0" applyFont="1" applyFill="1" applyBorder="1" applyAlignment="1">
      <alignment horizontal="right"/>
    </xf>
    <xf numFmtId="0" fontId="4" fillId="0" borderId="0" xfId="0" applyFont="1" applyAlignment="1">
      <alignment horizontal="center"/>
    </xf>
    <xf numFmtId="0" fontId="0" fillId="0" borderId="0" xfId="0" applyAlignment="1">
      <alignment horizontal="center"/>
    </xf>
    <xf numFmtId="0" fontId="4" fillId="3" borderId="1" xfId="0" applyFont="1" applyFill="1" applyBorder="1" applyAlignment="1">
      <alignment horizontal="right"/>
    </xf>
    <xf numFmtId="0" fontId="4" fillId="3" borderId="1" xfId="0" applyFont="1" applyFill="1" applyBorder="1" applyAlignment="1">
      <alignment horizontal="center"/>
    </xf>
    <xf numFmtId="0" fontId="5" fillId="3" borderId="1" xfId="47" applyFont="1" applyFill="1" applyBorder="1" applyAlignment="1">
      <alignment horizontal="center"/>
      <protection/>
    </xf>
    <xf numFmtId="1" fontId="4" fillId="0" borderId="1" xfId="0" applyNumberFormat="1" applyFont="1" applyBorder="1" applyAlignment="1">
      <alignment/>
    </xf>
    <xf numFmtId="1" fontId="11" fillId="0" borderId="1" xfId="0" applyNumberFormat="1" applyFont="1" applyBorder="1" applyAlignment="1">
      <alignment/>
    </xf>
    <xf numFmtId="1" fontId="4" fillId="0" borderId="5" xfId="0" applyNumberFormat="1" applyFont="1" applyBorder="1" applyAlignment="1">
      <alignment horizontal="right"/>
    </xf>
    <xf numFmtId="0" fontId="4" fillId="3" borderId="5" xfId="0" applyFont="1" applyFill="1" applyBorder="1" applyAlignment="1">
      <alignment/>
    </xf>
    <xf numFmtId="0" fontId="4" fillId="3" borderId="2" xfId="0" applyFont="1" applyFill="1" applyBorder="1" applyAlignment="1">
      <alignment/>
    </xf>
    <xf numFmtId="0" fontId="4" fillId="3" borderId="6" xfId="0" applyFont="1" applyFill="1" applyBorder="1" applyAlignment="1">
      <alignment/>
    </xf>
    <xf numFmtId="0" fontId="5" fillId="3" borderId="7" xfId="47" applyFont="1" applyFill="1" applyBorder="1" applyAlignment="1">
      <alignment horizontal="center"/>
      <protection/>
    </xf>
    <xf numFmtId="1" fontId="4" fillId="0" borderId="1" xfId="0" applyNumberFormat="1" applyFont="1" applyBorder="1" applyAlignment="1">
      <alignment horizontal="center"/>
    </xf>
    <xf numFmtId="173" fontId="4" fillId="0" borderId="1" xfId="0" applyNumberFormat="1" applyFont="1" applyBorder="1" applyAlignment="1">
      <alignment horizontal="center"/>
    </xf>
    <xf numFmtId="0" fontId="4" fillId="0" borderId="7" xfId="0" applyFont="1" applyFill="1" applyBorder="1" applyAlignment="1">
      <alignment/>
    </xf>
    <xf numFmtId="0" fontId="4" fillId="0" borderId="8" xfId="0" applyFont="1" applyFill="1" applyBorder="1" applyAlignment="1">
      <alignment/>
    </xf>
    <xf numFmtId="0" fontId="4" fillId="0" borderId="3" xfId="0" applyFont="1" applyFill="1" applyBorder="1" applyAlignment="1">
      <alignment horizontal="right"/>
    </xf>
    <xf numFmtId="1" fontId="11" fillId="0" borderId="1" xfId="0" applyNumberFormat="1" applyFont="1" applyBorder="1" applyAlignment="1">
      <alignment horizontal="center"/>
    </xf>
    <xf numFmtId="0" fontId="4" fillId="0" borderId="0" xfId="51" applyFont="1">
      <alignment/>
      <protection/>
    </xf>
    <xf numFmtId="0" fontId="10" fillId="0" borderId="0" xfId="51" applyFont="1">
      <alignment/>
      <protection/>
    </xf>
    <xf numFmtId="0" fontId="5" fillId="0" borderId="0" xfId="51">
      <alignment/>
      <protection/>
    </xf>
    <xf numFmtId="0" fontId="4" fillId="3" borderId="7" xfId="51" applyFont="1" applyFill="1" applyBorder="1">
      <alignment/>
      <protection/>
    </xf>
    <xf numFmtId="0" fontId="4" fillId="3" borderId="8" xfId="51" applyFont="1" applyFill="1" applyBorder="1">
      <alignment/>
      <protection/>
    </xf>
    <xf numFmtId="0" fontId="4" fillId="3" borderId="3" xfId="51" applyFont="1" applyFill="1" applyBorder="1" applyAlignment="1">
      <alignment horizontal="right"/>
      <protection/>
    </xf>
    <xf numFmtId="0" fontId="5" fillId="3" borderId="7" xfId="51" applyFont="1" applyFill="1" applyBorder="1">
      <alignment/>
      <protection/>
    </xf>
    <xf numFmtId="0" fontId="4" fillId="0" borderId="0" xfId="51" applyFont="1" applyBorder="1">
      <alignment/>
      <protection/>
    </xf>
    <xf numFmtId="0" fontId="4" fillId="3" borderId="8" xfId="51" applyFont="1" applyFill="1" applyBorder="1" applyAlignment="1">
      <alignment horizontal="right"/>
      <protection/>
    </xf>
    <xf numFmtId="0" fontId="4" fillId="0" borderId="3" xfId="51" applyFont="1" applyBorder="1">
      <alignment/>
      <protection/>
    </xf>
    <xf numFmtId="0" fontId="5" fillId="3" borderId="14" xfId="51" applyFont="1" applyFill="1" applyBorder="1">
      <alignment/>
      <protection/>
    </xf>
    <xf numFmtId="0" fontId="4" fillId="3" borderId="12" xfId="51" applyFont="1" applyFill="1" applyBorder="1">
      <alignment/>
      <protection/>
    </xf>
    <xf numFmtId="0" fontId="4" fillId="0" borderId="1" xfId="51" applyFont="1" applyBorder="1">
      <alignment/>
      <protection/>
    </xf>
    <xf numFmtId="0" fontId="4" fillId="0" borderId="7" xfId="51" applyFont="1" applyBorder="1">
      <alignment/>
      <protection/>
    </xf>
    <xf numFmtId="0" fontId="5" fillId="0" borderId="1" xfId="51" applyBorder="1">
      <alignment/>
      <protection/>
    </xf>
    <xf numFmtId="0" fontId="13" fillId="0" borderId="0" xfId="51" applyFont="1">
      <alignment/>
      <protection/>
    </xf>
    <xf numFmtId="0" fontId="5" fillId="0" borderId="0" xfId="51" applyAlignment="1">
      <alignment horizontal="right"/>
      <protection/>
    </xf>
    <xf numFmtId="1" fontId="5" fillId="0" borderId="1" xfId="51" applyNumberFormat="1" applyBorder="1">
      <alignment/>
      <protection/>
    </xf>
    <xf numFmtId="0" fontId="0" fillId="3" borderId="7" xfId="0" applyFill="1" applyBorder="1" applyAlignment="1">
      <alignment/>
    </xf>
    <xf numFmtId="0" fontId="5" fillId="3" borderId="1" xfId="47" applyFont="1" applyFill="1" applyBorder="1" applyAlignment="1">
      <alignment horizontal="right"/>
      <protection/>
    </xf>
    <xf numFmtId="0" fontId="5" fillId="0" borderId="0" xfId="51" applyFont="1">
      <alignment/>
      <protection/>
    </xf>
    <xf numFmtId="173" fontId="5" fillId="0" borderId="1" xfId="0" applyNumberFormat="1" applyFont="1" applyBorder="1" applyAlignment="1">
      <alignment/>
    </xf>
    <xf numFmtId="0" fontId="13" fillId="3" borderId="5" xfId="0" applyFont="1" applyFill="1" applyBorder="1" applyAlignment="1">
      <alignment/>
    </xf>
    <xf numFmtId="0" fontId="4" fillId="3" borderId="3" xfId="0" applyFont="1" applyFill="1" applyBorder="1" applyAlignment="1">
      <alignment/>
    </xf>
    <xf numFmtId="0" fontId="4" fillId="6" borderId="1" xfId="0" applyFont="1" applyFill="1" applyBorder="1" applyAlignment="1">
      <alignment/>
    </xf>
    <xf numFmtId="0" fontId="4" fillId="6" borderId="3" xfId="0" applyFont="1" applyFill="1" applyBorder="1" applyAlignment="1">
      <alignment/>
    </xf>
    <xf numFmtId="0" fontId="4" fillId="6" borderId="7" xfId="0" applyFont="1" applyFill="1" applyBorder="1" applyAlignment="1">
      <alignment/>
    </xf>
    <xf numFmtId="0" fontId="4" fillId="3" borderId="0" xfId="0" applyFont="1" applyFill="1" applyAlignment="1">
      <alignment/>
    </xf>
    <xf numFmtId="0" fontId="4" fillId="3" borderId="11" xfId="0" applyFont="1" applyFill="1" applyBorder="1" applyAlignment="1">
      <alignment/>
    </xf>
    <xf numFmtId="0" fontId="4" fillId="3" borderId="4" xfId="0" applyFont="1" applyFill="1" applyBorder="1" applyAlignment="1">
      <alignment/>
    </xf>
    <xf numFmtId="0" fontId="11" fillId="3" borderId="4" xfId="0" applyFont="1" applyFill="1" applyBorder="1" applyAlignment="1">
      <alignment/>
    </xf>
    <xf numFmtId="0" fontId="11" fillId="3" borderId="3" xfId="0" applyFont="1" applyFill="1" applyBorder="1" applyAlignment="1">
      <alignment/>
    </xf>
    <xf numFmtId="0" fontId="5" fillId="0" borderId="0" xfId="50">
      <alignment/>
      <protection/>
    </xf>
    <xf numFmtId="0" fontId="30" fillId="0" borderId="0" xfId="50" applyFont="1">
      <alignment/>
      <protection/>
    </xf>
    <xf numFmtId="0" fontId="31" fillId="0" borderId="0" xfId="50" applyFont="1">
      <alignment/>
      <protection/>
    </xf>
    <xf numFmtId="0" fontId="10" fillId="0" borderId="0" xfId="0" applyFont="1" applyFill="1" applyAlignment="1">
      <alignment horizontal="left"/>
    </xf>
    <xf numFmtId="0" fontId="11" fillId="3" borderId="14" xfId="51" applyFont="1" applyFill="1" applyBorder="1">
      <alignment/>
      <protection/>
    </xf>
    <xf numFmtId="173" fontId="4" fillId="0" borderId="1" xfId="0" applyNumberFormat="1" applyFont="1" applyBorder="1" applyAlignment="1">
      <alignment/>
    </xf>
    <xf numFmtId="0" fontId="5" fillId="2" borderId="7" xfId="51" applyFill="1" applyBorder="1">
      <alignment/>
      <protection/>
    </xf>
    <xf numFmtId="0" fontId="5" fillId="2" borderId="8" xfId="51" applyFill="1" applyBorder="1">
      <alignment/>
      <protection/>
    </xf>
    <xf numFmtId="0" fontId="5" fillId="2" borderId="3" xfId="51" applyFill="1" applyBorder="1">
      <alignment/>
      <protection/>
    </xf>
    <xf numFmtId="0" fontId="5" fillId="3" borderId="8" xfId="0" applyFont="1" applyFill="1" applyBorder="1" applyAlignment="1">
      <alignment horizontal="right"/>
    </xf>
    <xf numFmtId="0" fontId="0" fillId="0" borderId="3" xfId="0" applyBorder="1" applyAlignment="1">
      <alignment/>
    </xf>
    <xf numFmtId="173" fontId="5" fillId="0" borderId="1" xfId="51" applyNumberFormat="1" applyFont="1" applyBorder="1">
      <alignment/>
      <protection/>
    </xf>
    <xf numFmtId="173" fontId="5" fillId="0" borderId="1" xfId="51" applyNumberFormat="1" applyFont="1" applyBorder="1" applyAlignment="1">
      <alignment horizontal="center"/>
      <protection/>
    </xf>
    <xf numFmtId="0" fontId="16" fillId="0" borderId="0" xfId="0" applyFont="1" applyAlignment="1">
      <alignment/>
    </xf>
    <xf numFmtId="0" fontId="16" fillId="0" borderId="0" xfId="0" applyFont="1" applyAlignment="1">
      <alignment horizontal="left"/>
    </xf>
    <xf numFmtId="0" fontId="1" fillId="0" borderId="0" xfId="0" applyFont="1" applyAlignment="1">
      <alignment/>
    </xf>
    <xf numFmtId="0" fontId="0" fillId="0" borderId="8" xfId="0" applyBorder="1" applyAlignment="1">
      <alignment/>
    </xf>
    <xf numFmtId="0" fontId="5" fillId="3" borderId="5" xfId="0" applyFont="1" applyFill="1" applyBorder="1" applyAlignment="1">
      <alignment/>
    </xf>
    <xf numFmtId="0" fontId="10" fillId="0" borderId="10" xfId="0" applyFont="1" applyBorder="1" applyAlignment="1">
      <alignment/>
    </xf>
    <xf numFmtId="0" fontId="0" fillId="3" borderId="1" xfId="0" applyFill="1" applyBorder="1" applyAlignment="1">
      <alignment/>
    </xf>
    <xf numFmtId="0" fontId="16" fillId="3" borderId="1" xfId="0" applyFont="1" applyFill="1" applyBorder="1" applyAlignment="1">
      <alignment/>
    </xf>
    <xf numFmtId="0" fontId="10" fillId="3" borderId="8" xfId="0" applyFont="1" applyFill="1" applyBorder="1" applyAlignment="1">
      <alignment horizontal="right"/>
    </xf>
    <xf numFmtId="0" fontId="0" fillId="0" borderId="3" xfId="0" applyBorder="1" applyAlignment="1">
      <alignment horizontal="center"/>
    </xf>
    <xf numFmtId="0" fontId="7" fillId="0" borderId="0" xfId="0" applyFont="1" applyBorder="1" applyAlignment="1">
      <alignment/>
    </xf>
    <xf numFmtId="0" fontId="14" fillId="0" borderId="0" xfId="0" applyFont="1" applyBorder="1" applyAlignment="1">
      <alignment horizontal="center"/>
    </xf>
    <xf numFmtId="0" fontId="15" fillId="0" borderId="0" xfId="0" applyFont="1" applyBorder="1" applyAlignment="1">
      <alignment/>
    </xf>
    <xf numFmtId="0" fontId="7" fillId="0" borderId="3" xfId="0" applyFont="1" applyBorder="1" applyAlignment="1">
      <alignment/>
    </xf>
    <xf numFmtId="0" fontId="5" fillId="0" borderId="0" xfId="0" applyFont="1" applyBorder="1" applyAlignment="1">
      <alignment/>
    </xf>
    <xf numFmtId="0" fontId="0" fillId="2" borderId="1" xfId="0" applyFill="1" applyBorder="1" applyAlignment="1">
      <alignment/>
    </xf>
    <xf numFmtId="0" fontId="11" fillId="0" borderId="8" xfId="0" applyFont="1" applyBorder="1" applyAlignment="1">
      <alignment/>
    </xf>
    <xf numFmtId="0" fontId="5" fillId="0" borderId="1" xfId="0" applyFont="1" applyFill="1" applyBorder="1" applyAlignment="1">
      <alignment horizontal="left"/>
    </xf>
    <xf numFmtId="0" fontId="5" fillId="0" borderId="14" xfId="0" applyFont="1" applyBorder="1" applyAlignment="1">
      <alignment horizontal="left"/>
    </xf>
    <xf numFmtId="0" fontId="5" fillId="0" borderId="9" xfId="0" applyFont="1" applyFill="1" applyBorder="1" applyAlignment="1">
      <alignment horizontal="left"/>
    </xf>
    <xf numFmtId="0" fontId="5" fillId="0" borderId="9" xfId="0" applyFont="1" applyBorder="1" applyAlignment="1">
      <alignment horizontal="left"/>
    </xf>
    <xf numFmtId="0" fontId="5" fillId="3" borderId="1" xfId="0" applyFont="1" applyFill="1" applyBorder="1" applyAlignment="1">
      <alignment horizontal="center"/>
    </xf>
    <xf numFmtId="0" fontId="5" fillId="0" borderId="0" xfId="0" applyFont="1" applyFill="1" applyBorder="1" applyAlignment="1">
      <alignment/>
    </xf>
    <xf numFmtId="0" fontId="5" fillId="0" borderId="3" xfId="0" applyFont="1" applyFill="1" applyBorder="1" applyAlignment="1">
      <alignment/>
    </xf>
    <xf numFmtId="0" fontId="11" fillId="0" borderId="0" xfId="0" applyFont="1" applyBorder="1" applyAlignment="1">
      <alignment/>
    </xf>
    <xf numFmtId="0" fontId="4" fillId="0" borderId="0" xfId="0" applyFont="1" applyFill="1" applyAlignment="1">
      <alignment/>
    </xf>
    <xf numFmtId="0" fontId="13" fillId="3" borderId="12" xfId="0" applyFont="1" applyFill="1" applyBorder="1" applyAlignment="1">
      <alignment/>
    </xf>
    <xf numFmtId="0" fontId="5" fillId="3" borderId="7" xfId="0" applyFont="1" applyFill="1" applyBorder="1" applyAlignment="1">
      <alignment horizontal="left"/>
    </xf>
    <xf numFmtId="0" fontId="5" fillId="3" borderId="10" xfId="0" applyFont="1" applyFill="1" applyBorder="1" applyAlignment="1">
      <alignment/>
    </xf>
    <xf numFmtId="0" fontId="16" fillId="3" borderId="2" xfId="0" applyFont="1" applyFill="1" applyBorder="1" applyAlignment="1">
      <alignment horizontal="center"/>
    </xf>
    <xf numFmtId="0" fontId="6" fillId="0" borderId="3" xfId="0" applyFont="1" applyBorder="1" applyAlignment="1">
      <alignment/>
    </xf>
    <xf numFmtId="0" fontId="16" fillId="0" borderId="0" xfId="0" applyFont="1" applyAlignment="1">
      <alignment horizontal="right"/>
    </xf>
    <xf numFmtId="0" fontId="5" fillId="3" borderId="15" xfId="0" applyFont="1" applyFill="1" applyBorder="1" applyAlignment="1">
      <alignment/>
    </xf>
    <xf numFmtId="0" fontId="0" fillId="0" borderId="4" xfId="0" applyBorder="1" applyAlignment="1">
      <alignment horizontal="center"/>
    </xf>
    <xf numFmtId="0" fontId="14" fillId="0" borderId="0" xfId="0" applyFont="1" applyBorder="1" applyAlignment="1">
      <alignment/>
    </xf>
    <xf numFmtId="0" fontId="4" fillId="0" borderId="1" xfId="0" applyFont="1" applyFill="1" applyBorder="1" applyAlignment="1">
      <alignment horizontal="left"/>
    </xf>
    <xf numFmtId="0" fontId="5" fillId="3" borderId="5" xfId="0" applyFont="1" applyFill="1" applyBorder="1" applyAlignment="1">
      <alignment horizontal="left"/>
    </xf>
    <xf numFmtId="0" fontId="0" fillId="3" borderId="2" xfId="0" applyFill="1" applyBorder="1" applyAlignment="1">
      <alignment horizontal="left"/>
    </xf>
    <xf numFmtId="0" fontId="5" fillId="2" borderId="1" xfId="0" applyFont="1" applyFill="1" applyBorder="1" applyAlignment="1">
      <alignment horizontal="center"/>
    </xf>
    <xf numFmtId="0" fontId="4" fillId="0" borderId="0" xfId="0" applyFont="1" applyFill="1" applyBorder="1" applyAlignment="1">
      <alignment/>
    </xf>
    <xf numFmtId="0" fontId="4" fillId="0" borderId="7" xfId="0" applyFont="1" applyBorder="1" applyAlignment="1">
      <alignment horizontal="left"/>
    </xf>
    <xf numFmtId="0" fontId="5" fillId="3" borderId="3" xfId="51" applyFont="1" applyFill="1" applyBorder="1" applyAlignment="1">
      <alignment horizontal="right"/>
      <protection/>
    </xf>
    <xf numFmtId="0" fontId="5" fillId="0" borderId="7" xfId="51" applyBorder="1">
      <alignment/>
      <protection/>
    </xf>
    <xf numFmtId="0" fontId="5" fillId="0" borderId="8" xfId="51" applyBorder="1">
      <alignment/>
      <protection/>
    </xf>
    <xf numFmtId="0" fontId="5" fillId="0" borderId="3" xfId="51" applyBorder="1">
      <alignment/>
      <protection/>
    </xf>
    <xf numFmtId="0" fontId="4" fillId="0" borderId="0" xfId="51" applyFont="1" applyAlignment="1">
      <alignment horizontal="left"/>
      <protection/>
    </xf>
    <xf numFmtId="0" fontId="4" fillId="0" borderId="1" xfId="51" applyFont="1" applyBorder="1" applyAlignment="1">
      <alignment horizontal="left"/>
      <protection/>
    </xf>
    <xf numFmtId="0" fontId="4" fillId="0" borderId="1" xfId="51" applyFont="1" applyBorder="1" applyAlignment="1">
      <alignment horizontal="center"/>
      <protection/>
    </xf>
    <xf numFmtId="0" fontId="6" fillId="0" borderId="0" xfId="51" applyFont="1">
      <alignment/>
      <protection/>
    </xf>
    <xf numFmtId="0" fontId="6" fillId="0" borderId="0" xfId="51" applyFont="1" applyAlignment="1">
      <alignment horizontal="center"/>
      <protection/>
    </xf>
    <xf numFmtId="173" fontId="5" fillId="3" borderId="1" xfId="51" applyNumberFormat="1" applyFont="1" applyFill="1" applyBorder="1">
      <alignment/>
      <protection/>
    </xf>
    <xf numFmtId="173" fontId="5" fillId="3" borderId="1" xfId="51" applyNumberFormat="1" applyFont="1" applyFill="1" applyBorder="1" applyAlignment="1">
      <alignment horizontal="center"/>
      <protection/>
    </xf>
    <xf numFmtId="0" fontId="16" fillId="0" borderId="0" xfId="51" applyFont="1">
      <alignment/>
      <protection/>
    </xf>
    <xf numFmtId="0" fontId="5" fillId="0" borderId="7" xfId="51" applyFont="1" applyBorder="1" applyAlignment="1">
      <alignment horizontal="left"/>
      <protection/>
    </xf>
    <xf numFmtId="0" fontId="5" fillId="0" borderId="8" xfId="51" applyFont="1" applyBorder="1">
      <alignment/>
      <protection/>
    </xf>
    <xf numFmtId="0" fontId="5" fillId="0" borderId="3" xfId="51" applyFont="1" applyBorder="1">
      <alignment/>
      <protection/>
    </xf>
    <xf numFmtId="0" fontId="5" fillId="0" borderId="7" xfId="51" applyBorder="1" applyAlignment="1">
      <alignment horizontal="left"/>
      <protection/>
    </xf>
    <xf numFmtId="0" fontId="5" fillId="0" borderId="14" xfId="51" applyBorder="1">
      <alignment/>
      <protection/>
    </xf>
    <xf numFmtId="0" fontId="5" fillId="0" borderId="12" xfId="51" applyBorder="1">
      <alignment/>
      <protection/>
    </xf>
    <xf numFmtId="0" fontId="5" fillId="0" borderId="11" xfId="51" applyBorder="1">
      <alignment/>
      <protection/>
    </xf>
    <xf numFmtId="0" fontId="5" fillId="3" borderId="3" xfId="51" applyFill="1" applyBorder="1" applyAlignment="1">
      <alignment horizontal="right"/>
      <protection/>
    </xf>
    <xf numFmtId="0" fontId="5" fillId="0" borderId="13" xfId="51" applyBorder="1">
      <alignment/>
      <protection/>
    </xf>
    <xf numFmtId="0" fontId="5" fillId="0" borderId="0" xfId="51" applyBorder="1">
      <alignment/>
      <protection/>
    </xf>
    <xf numFmtId="0" fontId="5" fillId="0" borderId="15" xfId="51" applyBorder="1">
      <alignment/>
      <protection/>
    </xf>
    <xf numFmtId="1" fontId="5" fillId="0" borderId="7" xfId="51" applyNumberFormat="1" applyBorder="1" applyAlignment="1">
      <alignment horizontal="left"/>
      <protection/>
    </xf>
    <xf numFmtId="0" fontId="5" fillId="0" borderId="1" xfId="51" applyFont="1" applyBorder="1" applyAlignment="1">
      <alignment horizontal="left"/>
      <protection/>
    </xf>
    <xf numFmtId="0" fontId="5" fillId="0" borderId="8" xfId="51" applyFont="1" applyBorder="1" applyAlignment="1">
      <alignment horizontal="left"/>
      <protection/>
    </xf>
    <xf numFmtId="0" fontId="5" fillId="0" borderId="9" xfId="51" applyBorder="1">
      <alignment/>
      <protection/>
    </xf>
    <xf numFmtId="0" fontId="5" fillId="0" borderId="10" xfId="51" applyBorder="1">
      <alignment/>
      <protection/>
    </xf>
    <xf numFmtId="0" fontId="5" fillId="0" borderId="4" xfId="51" applyBorder="1">
      <alignment/>
      <protection/>
    </xf>
    <xf numFmtId="0" fontId="4" fillId="3" borderId="1" xfId="47" applyFont="1" applyFill="1" applyBorder="1" applyAlignment="1">
      <alignment horizontal="center"/>
      <protection/>
    </xf>
    <xf numFmtId="1" fontId="4" fillId="0" borderId="5" xfId="51" applyNumberFormat="1" applyFont="1" applyBorder="1" applyAlignment="1">
      <alignment horizontal="center"/>
      <protection/>
    </xf>
    <xf numFmtId="2" fontId="4" fillId="0" borderId="5" xfId="51" applyNumberFormat="1" applyFont="1" applyBorder="1" applyAlignment="1">
      <alignment horizontal="center"/>
      <protection/>
    </xf>
    <xf numFmtId="1" fontId="4" fillId="0" borderId="1" xfId="51" applyNumberFormat="1" applyFont="1" applyBorder="1" applyAlignment="1">
      <alignment horizontal="center"/>
      <protection/>
    </xf>
    <xf numFmtId="2" fontId="4" fillId="0" borderId="1" xfId="51" applyNumberFormat="1" applyFont="1" applyBorder="1" applyAlignment="1">
      <alignment horizontal="center"/>
      <protection/>
    </xf>
    <xf numFmtId="0" fontId="4" fillId="0" borderId="9" xfId="51" applyFont="1" applyBorder="1">
      <alignment/>
      <protection/>
    </xf>
    <xf numFmtId="0" fontId="4" fillId="0" borderId="0" xfId="51" applyFont="1" applyBorder="1" applyAlignment="1">
      <alignment horizontal="right"/>
      <protection/>
    </xf>
    <xf numFmtId="0" fontId="5" fillId="0" borderId="12" xfId="51" applyBorder="1" applyAlignment="1">
      <alignment horizontal="right"/>
      <protection/>
    </xf>
    <xf numFmtId="0" fontId="5" fillId="0" borderId="0" xfId="51" applyAlignment="1">
      <alignment horizontal="left"/>
      <protection/>
    </xf>
    <xf numFmtId="0" fontId="5" fillId="3" borderId="8" xfId="51" applyFont="1" applyFill="1" applyBorder="1">
      <alignment/>
      <protection/>
    </xf>
    <xf numFmtId="0" fontId="5" fillId="3" borderId="8" xfId="51" applyFont="1" applyFill="1" applyBorder="1" applyAlignment="1">
      <alignment horizontal="right"/>
      <protection/>
    </xf>
    <xf numFmtId="0" fontId="5" fillId="0" borderId="7" xfId="51" applyNumberFormat="1" applyFont="1" applyBorder="1" applyAlignment="1">
      <alignment horizontal="left"/>
      <protection/>
    </xf>
    <xf numFmtId="0" fontId="5" fillId="0" borderId="3" xfId="51" applyFont="1" applyBorder="1" applyAlignment="1">
      <alignment/>
      <protection/>
    </xf>
    <xf numFmtId="0" fontId="5" fillId="3" borderId="3" xfId="51" applyFill="1" applyBorder="1" applyAlignment="1">
      <alignment horizontal="right" vertical="center"/>
      <protection/>
    </xf>
    <xf numFmtId="0" fontId="5" fillId="3" borderId="5" xfId="51" applyFill="1" applyBorder="1" applyAlignment="1">
      <alignment horizontal="center"/>
      <protection/>
    </xf>
    <xf numFmtId="0" fontId="5" fillId="3" borderId="12" xfId="51" applyFont="1" applyFill="1" applyBorder="1">
      <alignment/>
      <protection/>
    </xf>
    <xf numFmtId="0" fontId="10" fillId="3" borderId="11" xfId="51" applyFont="1" applyFill="1" applyBorder="1" applyAlignment="1">
      <alignment horizontal="right"/>
      <protection/>
    </xf>
    <xf numFmtId="0" fontId="5" fillId="3" borderId="5" xfId="51" applyFill="1" applyBorder="1" applyAlignment="1">
      <alignment horizontal="right"/>
      <protection/>
    </xf>
    <xf numFmtId="0" fontId="5" fillId="3" borderId="2" xfId="51" applyFill="1" applyBorder="1">
      <alignment/>
      <protection/>
    </xf>
    <xf numFmtId="0" fontId="5" fillId="3" borderId="9" xfId="51" applyFont="1" applyFill="1" applyBorder="1">
      <alignment/>
      <protection/>
    </xf>
    <xf numFmtId="0" fontId="5" fillId="3" borderId="10" xfId="51" applyFont="1" applyFill="1" applyBorder="1">
      <alignment/>
      <protection/>
    </xf>
    <xf numFmtId="0" fontId="5" fillId="3" borderId="4" xfId="51" applyFont="1" applyFill="1" applyBorder="1" applyAlignment="1">
      <alignment horizontal="right"/>
      <protection/>
    </xf>
    <xf numFmtId="1" fontId="5" fillId="2" borderId="1" xfId="47" applyNumberFormat="1" applyFont="1" applyFill="1" applyBorder="1" applyAlignment="1">
      <alignment horizontal="left"/>
      <protection/>
    </xf>
    <xf numFmtId="173" fontId="5" fillId="2" borderId="8" xfId="51" applyNumberFormat="1" applyFill="1" applyBorder="1">
      <alignment/>
      <protection/>
    </xf>
    <xf numFmtId="173" fontId="5" fillId="2" borderId="3" xfId="51" applyNumberFormat="1" applyFill="1" applyBorder="1">
      <alignment/>
      <protection/>
    </xf>
    <xf numFmtId="0" fontId="5" fillId="3" borderId="13" xfId="51" applyFont="1" applyFill="1" applyBorder="1">
      <alignment/>
      <protection/>
    </xf>
    <xf numFmtId="0" fontId="5" fillId="3" borderId="0" xfId="51" applyFont="1" applyFill="1" applyBorder="1">
      <alignment/>
      <protection/>
    </xf>
    <xf numFmtId="0" fontId="5" fillId="3" borderId="15" xfId="51" applyFont="1" applyFill="1" applyBorder="1" applyAlignment="1">
      <alignment horizontal="right"/>
      <protection/>
    </xf>
    <xf numFmtId="0" fontId="5" fillId="3" borderId="2" xfId="51" applyFill="1" applyBorder="1" applyAlignment="1">
      <alignment horizontal="center"/>
      <protection/>
    </xf>
    <xf numFmtId="1" fontId="5" fillId="0" borderId="7" xfId="47" applyNumberFormat="1" applyFont="1" applyFill="1" applyBorder="1" applyAlignment="1">
      <alignment horizontal="left"/>
      <protection/>
    </xf>
    <xf numFmtId="1" fontId="5" fillId="0" borderId="1" xfId="47" applyNumberFormat="1" applyFont="1" applyFill="1" applyBorder="1" applyAlignment="1">
      <alignment horizontal="left"/>
      <protection/>
    </xf>
    <xf numFmtId="1" fontId="5" fillId="0" borderId="1" xfId="51" applyNumberFormat="1" applyBorder="1" applyAlignment="1">
      <alignment horizontal="left"/>
      <protection/>
    </xf>
    <xf numFmtId="1" fontId="5" fillId="0" borderId="10" xfId="51" applyNumberFormat="1" applyBorder="1" applyAlignment="1">
      <alignment horizontal="left"/>
      <protection/>
    </xf>
    <xf numFmtId="1" fontId="5" fillId="0" borderId="10" xfId="51" applyNumberFormat="1" applyBorder="1">
      <alignment/>
      <protection/>
    </xf>
    <xf numFmtId="1" fontId="5" fillId="0" borderId="4" xfId="51" applyNumberFormat="1" applyBorder="1">
      <alignment/>
      <protection/>
    </xf>
    <xf numFmtId="1" fontId="5" fillId="0" borderId="3" xfId="51" applyNumberFormat="1" applyBorder="1">
      <alignment/>
      <protection/>
    </xf>
    <xf numFmtId="1" fontId="5" fillId="0" borderId="8" xfId="51" applyNumberFormat="1" applyBorder="1" applyAlignment="1">
      <alignment horizontal="left"/>
      <protection/>
    </xf>
    <xf numFmtId="1" fontId="5" fillId="0" borderId="8" xfId="51" applyNumberFormat="1" applyBorder="1">
      <alignment/>
      <protection/>
    </xf>
    <xf numFmtId="1" fontId="5" fillId="0" borderId="0" xfId="51" applyNumberFormat="1" applyBorder="1">
      <alignment/>
      <protection/>
    </xf>
    <xf numFmtId="1" fontId="5" fillId="0" borderId="3" xfId="47" applyNumberFormat="1" applyFont="1" applyFill="1" applyBorder="1" applyAlignment="1">
      <alignment horizontal="right"/>
      <protection/>
    </xf>
    <xf numFmtId="0" fontId="0" fillId="0" borderId="1" xfId="0" applyFill="1" applyBorder="1" applyAlignment="1">
      <alignment/>
    </xf>
    <xf numFmtId="0" fontId="5" fillId="0" borderId="2" xfId="0" applyFont="1" applyBorder="1" applyAlignment="1">
      <alignment/>
    </xf>
    <xf numFmtId="0" fontId="5" fillId="0" borderId="5" xfId="0" applyFont="1" applyBorder="1" applyAlignment="1">
      <alignment/>
    </xf>
    <xf numFmtId="0" fontId="5" fillId="2" borderId="2" xfId="0" applyFont="1" applyFill="1" applyBorder="1" applyAlignment="1">
      <alignment/>
    </xf>
    <xf numFmtId="0" fontId="5" fillId="2" borderId="1" xfId="0" applyFont="1" applyFill="1" applyBorder="1" applyAlignment="1">
      <alignment/>
    </xf>
    <xf numFmtId="0" fontId="5" fillId="0" borderId="7" xfId="0" applyFont="1" applyBorder="1" applyAlignment="1">
      <alignment horizontal="left"/>
    </xf>
    <xf numFmtId="0" fontId="5" fillId="0" borderId="0" xfId="0" applyFont="1" applyBorder="1" applyAlignment="1">
      <alignment horizontal="left"/>
    </xf>
    <xf numFmtId="0" fontId="36" fillId="2" borderId="1" xfId="0" applyFont="1" applyFill="1" applyBorder="1" applyAlignment="1">
      <alignment/>
    </xf>
    <xf numFmtId="0" fontId="0" fillId="6" borderId="8" xfId="0" applyFill="1" applyBorder="1" applyAlignment="1">
      <alignment/>
    </xf>
    <xf numFmtId="0" fontId="0" fillId="6" borderId="7" xfId="0" applyFill="1" applyBorder="1" applyAlignment="1">
      <alignment/>
    </xf>
    <xf numFmtId="0" fontId="0" fillId="6" borderId="1" xfId="0" applyFill="1" applyBorder="1" applyAlignment="1">
      <alignment/>
    </xf>
    <xf numFmtId="0" fontId="5" fillId="6" borderId="7" xfId="0" applyFont="1" applyFill="1" applyBorder="1" applyAlignment="1">
      <alignment/>
    </xf>
    <xf numFmtId="0" fontId="5" fillId="6" borderId="3" xfId="0" applyFont="1" applyFill="1" applyBorder="1" applyAlignment="1">
      <alignment/>
    </xf>
    <xf numFmtId="0" fontId="5" fillId="6" borderId="1" xfId="0" applyFont="1" applyFill="1" applyBorder="1" applyAlignment="1">
      <alignment/>
    </xf>
    <xf numFmtId="0" fontId="5" fillId="6" borderId="2" xfId="0" applyFont="1" applyFill="1" applyBorder="1" applyAlignment="1">
      <alignment/>
    </xf>
    <xf numFmtId="0" fontId="5" fillId="3" borderId="2" xfId="47" applyFont="1" applyFill="1" applyBorder="1" applyAlignment="1">
      <alignment horizontal="center"/>
      <protection/>
    </xf>
    <xf numFmtId="0" fontId="0" fillId="0" borderId="8" xfId="0" applyFill="1" applyBorder="1" applyAlignment="1">
      <alignment/>
    </xf>
    <xf numFmtId="0" fontId="5" fillId="0" borderId="0" xfId="50" applyFont="1">
      <alignment/>
      <protection/>
    </xf>
    <xf numFmtId="0" fontId="37" fillId="0" borderId="0" xfId="50" applyFont="1" applyAlignment="1">
      <alignment horizontal="right"/>
      <protection/>
    </xf>
    <xf numFmtId="0" fontId="5" fillId="0" borderId="8" xfId="0" applyFont="1" applyFill="1" applyBorder="1" applyAlignment="1">
      <alignment/>
    </xf>
    <xf numFmtId="0" fontId="4" fillId="6" borderId="8" xfId="0" applyFont="1" applyFill="1" applyBorder="1" applyAlignment="1">
      <alignment/>
    </xf>
    <xf numFmtId="0" fontId="0" fillId="6" borderId="10" xfId="0" applyFill="1" applyBorder="1" applyAlignment="1">
      <alignment/>
    </xf>
    <xf numFmtId="0" fontId="4" fillId="6" borderId="2" xfId="0" applyFont="1" applyFill="1" applyBorder="1" applyAlignment="1">
      <alignment/>
    </xf>
    <xf numFmtId="0" fontId="5" fillId="6" borderId="1" xfId="0" applyFont="1" applyFill="1" applyBorder="1" applyAlignment="1">
      <alignment horizontal="center"/>
    </xf>
    <xf numFmtId="0" fontId="11" fillId="6" borderId="1" xfId="0" applyFont="1" applyFill="1" applyBorder="1" applyAlignment="1">
      <alignment/>
    </xf>
    <xf numFmtId="0" fontId="11" fillId="6" borderId="3" xfId="0" applyFont="1" applyFill="1" applyBorder="1" applyAlignment="1">
      <alignment/>
    </xf>
    <xf numFmtId="0" fontId="11" fillId="6" borderId="4" xfId="0" applyFont="1" applyFill="1" applyBorder="1" applyAlignment="1">
      <alignment/>
    </xf>
    <xf numFmtId="0" fontId="14" fillId="6" borderId="7" xfId="0" applyFont="1" applyFill="1" applyBorder="1" applyAlignment="1">
      <alignment/>
    </xf>
    <xf numFmtId="0" fontId="7" fillId="0" borderId="8" xfId="0" applyFont="1" applyBorder="1" applyAlignment="1">
      <alignment/>
    </xf>
    <xf numFmtId="0" fontId="7" fillId="6" borderId="7" xfId="0" applyFont="1" applyFill="1" applyBorder="1" applyAlignment="1">
      <alignment/>
    </xf>
    <xf numFmtId="0" fontId="5" fillId="6" borderId="4" xfId="0" applyFont="1" applyFill="1" applyBorder="1" applyAlignment="1">
      <alignment/>
    </xf>
    <xf numFmtId="0" fontId="4" fillId="6" borderId="4" xfId="0" applyFont="1" applyFill="1" applyBorder="1" applyAlignment="1">
      <alignment/>
    </xf>
    <xf numFmtId="0" fontId="11" fillId="6" borderId="2" xfId="0" applyFont="1" applyFill="1" applyBorder="1" applyAlignment="1">
      <alignment/>
    </xf>
    <xf numFmtId="0" fontId="5" fillId="6" borderId="2" xfId="0" applyFont="1" applyFill="1" applyBorder="1" applyAlignment="1">
      <alignment horizontal="center"/>
    </xf>
    <xf numFmtId="0" fontId="5" fillId="6" borderId="4" xfId="0" applyFont="1" applyFill="1" applyBorder="1" applyAlignment="1">
      <alignment horizontal="center"/>
    </xf>
    <xf numFmtId="0" fontId="6" fillId="6" borderId="1" xfId="0" applyFont="1" applyFill="1" applyBorder="1" applyAlignment="1">
      <alignment/>
    </xf>
    <xf numFmtId="0" fontId="4" fillId="6" borderId="12" xfId="0" applyFont="1" applyFill="1" applyBorder="1" applyAlignment="1">
      <alignment/>
    </xf>
    <xf numFmtId="0" fontId="11" fillId="6" borderId="7" xfId="0" applyFont="1" applyFill="1" applyBorder="1" applyAlignment="1">
      <alignment/>
    </xf>
    <xf numFmtId="0" fontId="4" fillId="6" borderId="10" xfId="0" applyFont="1" applyFill="1" applyBorder="1" applyAlignment="1">
      <alignment/>
    </xf>
    <xf numFmtId="0" fontId="11" fillId="6" borderId="10" xfId="0" applyFont="1" applyFill="1" applyBorder="1" applyAlignment="1">
      <alignment/>
    </xf>
    <xf numFmtId="0" fontId="38" fillId="0" borderId="0" xfId="50" applyFont="1">
      <alignment/>
      <protection/>
    </xf>
    <xf numFmtId="0" fontId="38" fillId="0" borderId="0" xfId="50" applyFont="1" applyAlignment="1">
      <alignment horizontal="right"/>
      <protection/>
    </xf>
    <xf numFmtId="0" fontId="5" fillId="3" borderId="1" xfId="51" applyFont="1" applyFill="1" applyBorder="1">
      <alignment/>
      <protection/>
    </xf>
    <xf numFmtId="173" fontId="5" fillId="0" borderId="1" xfId="0" applyNumberFormat="1" applyFont="1" applyBorder="1" applyAlignment="1">
      <alignment horizontal="center"/>
    </xf>
    <xf numFmtId="173" fontId="5" fillId="2" borderId="1" xfId="51" applyNumberFormat="1" applyFont="1" applyFill="1" applyBorder="1">
      <alignment/>
      <protection/>
    </xf>
    <xf numFmtId="0" fontId="5" fillId="2" borderId="1" xfId="51" applyFont="1" applyFill="1" applyBorder="1">
      <alignment/>
      <protection/>
    </xf>
    <xf numFmtId="0" fontId="5" fillId="2" borderId="3" xfId="51" applyNumberFormat="1" applyFont="1" applyFill="1" applyBorder="1" applyAlignment="1">
      <alignment horizontal="left"/>
      <protection/>
    </xf>
    <xf numFmtId="0" fontId="5" fillId="3" borderId="14" xfId="0" applyFont="1" applyFill="1" applyBorder="1" applyAlignment="1">
      <alignment horizontal="center"/>
    </xf>
    <xf numFmtId="0" fontId="5" fillId="3" borderId="0" xfId="0" applyFont="1" applyFill="1" applyBorder="1" applyAlignment="1">
      <alignment horizontal="center"/>
    </xf>
    <xf numFmtId="0" fontId="5" fillId="3" borderId="11" xfId="0" applyFont="1" applyFill="1" applyBorder="1" applyAlignment="1">
      <alignment horizontal="right"/>
    </xf>
    <xf numFmtId="173" fontId="5" fillId="0" borderId="1" xfId="0" applyNumberFormat="1" applyFont="1" applyFill="1" applyBorder="1" applyAlignment="1">
      <alignment/>
    </xf>
    <xf numFmtId="0" fontId="5" fillId="2" borderId="7" xfId="51" applyFont="1" applyFill="1" applyBorder="1" applyAlignment="1">
      <alignment horizontal="left"/>
      <protection/>
    </xf>
    <xf numFmtId="0" fontId="5" fillId="2" borderId="8" xfId="51" applyFont="1" applyFill="1" applyBorder="1">
      <alignment/>
      <protection/>
    </xf>
    <xf numFmtId="0" fontId="5" fillId="2" borderId="3" xfId="51" applyFont="1" applyFill="1" applyBorder="1">
      <alignment/>
      <protection/>
    </xf>
    <xf numFmtId="173" fontId="5" fillId="0" borderId="0" xfId="51" applyNumberFormat="1" applyFont="1" applyBorder="1">
      <alignment/>
      <protection/>
    </xf>
    <xf numFmtId="1" fontId="5" fillId="2" borderId="1" xfId="51" applyNumberFormat="1" applyFont="1" applyFill="1" applyBorder="1">
      <alignment/>
      <protection/>
    </xf>
    <xf numFmtId="1" fontId="5" fillId="0" borderId="1" xfId="0" applyNumberFormat="1" applyFont="1" applyBorder="1" applyAlignment="1">
      <alignment horizontal="center"/>
    </xf>
    <xf numFmtId="1" fontId="5" fillId="2" borderId="1" xfId="51" applyNumberFormat="1" applyFont="1" applyFill="1" applyBorder="1" applyAlignment="1">
      <alignment horizontal="center"/>
      <protection/>
    </xf>
    <xf numFmtId="1" fontId="5" fillId="0" borderId="1" xfId="0" applyNumberFormat="1" applyFont="1" applyFill="1" applyBorder="1" applyAlignment="1">
      <alignment horizontal="center"/>
    </xf>
    <xf numFmtId="0" fontId="4" fillId="0" borderId="0" xfId="45" applyNumberFormat="1" applyFont="1">
      <alignment/>
      <protection/>
    </xf>
    <xf numFmtId="0" fontId="0" fillId="0" borderId="0" xfId="45">
      <alignment/>
      <protection/>
    </xf>
    <xf numFmtId="0" fontId="4" fillId="0" borderId="0" xfId="45" applyFont="1">
      <alignment/>
      <protection/>
    </xf>
    <xf numFmtId="0" fontId="5" fillId="3" borderId="7" xfId="45" applyFont="1" applyFill="1" applyBorder="1">
      <alignment/>
      <protection/>
    </xf>
    <xf numFmtId="0" fontId="5" fillId="3" borderId="8" xfId="45" applyFont="1" applyFill="1" applyBorder="1">
      <alignment/>
      <protection/>
    </xf>
    <xf numFmtId="0" fontId="40" fillId="0" borderId="0" xfId="50" applyFont="1" applyAlignment="1">
      <alignment horizontal="right"/>
      <protection/>
    </xf>
    <xf numFmtId="0" fontId="10" fillId="0" borderId="0" xfId="45" applyFont="1">
      <alignment/>
      <protection/>
    </xf>
    <xf numFmtId="0" fontId="5" fillId="0" borderId="0" xfId="45" applyFont="1">
      <alignment/>
      <protection/>
    </xf>
    <xf numFmtId="0" fontId="16" fillId="0" borderId="0" xfId="45" applyFont="1">
      <alignment/>
      <protection/>
    </xf>
    <xf numFmtId="0" fontId="12" fillId="0" borderId="0" xfId="0" applyFont="1" applyAlignment="1">
      <alignment/>
    </xf>
    <xf numFmtId="2" fontId="5" fillId="0" borderId="7" xfId="51" applyNumberFormat="1" applyFont="1" applyFill="1" applyBorder="1" applyAlignment="1">
      <alignment horizontal="left"/>
      <protection/>
    </xf>
    <xf numFmtId="2" fontId="4" fillId="0" borderId="1" xfId="0" applyNumberFormat="1" applyFont="1" applyBorder="1" applyAlignment="1">
      <alignment/>
    </xf>
    <xf numFmtId="0" fontId="13" fillId="0" borderId="0" xfId="45" applyNumberFormat="1" applyFont="1">
      <alignment/>
      <protection/>
    </xf>
    <xf numFmtId="0" fontId="13" fillId="0" borderId="0" xfId="45" applyFont="1">
      <alignment/>
      <protection/>
    </xf>
    <xf numFmtId="0" fontId="16" fillId="3" borderId="1" xfId="45" applyFont="1" applyFill="1" applyBorder="1" applyAlignment="1">
      <alignment horizontal="center"/>
      <protection/>
    </xf>
    <xf numFmtId="0" fontId="4" fillId="3" borderId="8" xfId="45" applyFont="1" applyFill="1" applyBorder="1">
      <alignment/>
      <protection/>
    </xf>
    <xf numFmtId="0" fontId="4" fillId="3" borderId="3" xfId="45" applyFont="1" applyFill="1" applyBorder="1">
      <alignment/>
      <protection/>
    </xf>
    <xf numFmtId="0" fontId="0" fillId="0" borderId="8" xfId="45" applyFill="1" applyBorder="1">
      <alignment/>
      <protection/>
    </xf>
    <xf numFmtId="0" fontId="4" fillId="0" borderId="8" xfId="45" applyFont="1" applyFill="1" applyBorder="1">
      <alignment/>
      <protection/>
    </xf>
    <xf numFmtId="0" fontId="10" fillId="3" borderId="7" xfId="45" applyFont="1" applyFill="1" applyBorder="1">
      <alignment/>
      <protection/>
    </xf>
    <xf numFmtId="0" fontId="11" fillId="3" borderId="8" xfId="45" applyFont="1" applyFill="1" applyBorder="1">
      <alignment/>
      <protection/>
    </xf>
    <xf numFmtId="0" fontId="5" fillId="0" borderId="0" xfId="45" applyNumberFormat="1" applyFont="1">
      <alignment/>
      <protection/>
    </xf>
    <xf numFmtId="0" fontId="4" fillId="7" borderId="1" xfId="45" applyFont="1" applyFill="1" applyBorder="1" applyAlignment="1">
      <alignment horizontal="center"/>
      <protection/>
    </xf>
    <xf numFmtId="0" fontId="11" fillId="3" borderId="7" xfId="45" applyFont="1" applyFill="1" applyBorder="1">
      <alignment/>
      <protection/>
    </xf>
    <xf numFmtId="0" fontId="11" fillId="3" borderId="3" xfId="45" applyFont="1" applyFill="1" applyBorder="1" applyAlignment="1">
      <alignment horizontal="right"/>
      <protection/>
    </xf>
    <xf numFmtId="0" fontId="11" fillId="3" borderId="12" xfId="45" applyFont="1" applyFill="1" applyBorder="1">
      <alignment/>
      <protection/>
    </xf>
    <xf numFmtId="0" fontId="11" fillId="3" borderId="1" xfId="45" applyFont="1" applyFill="1" applyBorder="1" applyAlignment="1">
      <alignment horizontal="center"/>
      <protection/>
    </xf>
    <xf numFmtId="0" fontId="4" fillId="3" borderId="3" xfId="45" applyFont="1" applyFill="1" applyBorder="1" applyAlignment="1">
      <alignment horizontal="right"/>
      <protection/>
    </xf>
    <xf numFmtId="0" fontId="16" fillId="3" borderId="8" xfId="0" applyFont="1" applyFill="1" applyBorder="1" applyAlignment="1">
      <alignment horizontal="right"/>
    </xf>
    <xf numFmtId="0" fontId="4" fillId="0" borderId="0" xfId="0" applyFont="1" applyBorder="1" applyAlignment="1">
      <alignment horizontal="center"/>
    </xf>
    <xf numFmtId="0" fontId="4" fillId="0" borderId="0" xfId="0" applyFont="1" applyBorder="1" applyAlignment="1">
      <alignment horizontal="left"/>
    </xf>
    <xf numFmtId="0" fontId="5" fillId="2" borderId="2" xfId="0" applyFont="1" applyFill="1" applyBorder="1" applyAlignment="1">
      <alignment horizontal="center"/>
    </xf>
    <xf numFmtId="0" fontId="4" fillId="3" borderId="7" xfId="0" applyFont="1" applyFill="1" applyBorder="1" applyAlignment="1">
      <alignment horizontal="left"/>
    </xf>
    <xf numFmtId="0" fontId="6" fillId="0" borderId="8" xfId="0" applyFont="1" applyBorder="1" applyAlignment="1">
      <alignment horizontal="center"/>
    </xf>
    <xf numFmtId="0" fontId="6" fillId="0" borderId="3" xfId="0" applyFont="1" applyBorder="1" applyAlignment="1">
      <alignment horizontal="center"/>
    </xf>
    <xf numFmtId="1" fontId="4" fillId="6" borderId="3" xfId="0" applyNumberFormat="1" applyFont="1" applyFill="1" applyBorder="1" applyAlignment="1">
      <alignment/>
    </xf>
    <xf numFmtId="2" fontId="4" fillId="6" borderId="3" xfId="0" applyNumberFormat="1" applyFont="1" applyFill="1" applyBorder="1" applyAlignment="1">
      <alignment/>
    </xf>
    <xf numFmtId="173" fontId="4" fillId="6" borderId="3" xfId="0" applyNumberFormat="1" applyFont="1" applyFill="1" applyBorder="1" applyAlignment="1">
      <alignment/>
    </xf>
    <xf numFmtId="173" fontId="5" fillId="6" borderId="3" xfId="0" applyNumberFormat="1" applyFont="1" applyFill="1" applyBorder="1" applyAlignment="1">
      <alignment/>
    </xf>
    <xf numFmtId="173" fontId="11" fillId="6" borderId="3" xfId="0" applyNumberFormat="1" applyFont="1" applyFill="1" applyBorder="1" applyAlignment="1">
      <alignment/>
    </xf>
    <xf numFmtId="173" fontId="5" fillId="6" borderId="1" xfId="0" applyNumberFormat="1" applyFont="1" applyFill="1" applyBorder="1" applyAlignment="1">
      <alignment/>
    </xf>
    <xf numFmtId="173" fontId="4" fillId="6" borderId="1" xfId="0" applyNumberFormat="1" applyFont="1" applyFill="1" applyBorder="1" applyAlignment="1">
      <alignment/>
    </xf>
    <xf numFmtId="0" fontId="11" fillId="2" borderId="1" xfId="0" applyFont="1" applyFill="1" applyBorder="1" applyAlignment="1">
      <alignment/>
    </xf>
    <xf numFmtId="0" fontId="0" fillId="3" borderId="5" xfId="0" applyFill="1" applyBorder="1" applyAlignment="1">
      <alignment/>
    </xf>
    <xf numFmtId="0" fontId="0" fillId="3" borderId="2" xfId="0" applyFill="1" applyBorder="1" applyAlignment="1">
      <alignment/>
    </xf>
    <xf numFmtId="0" fontId="0" fillId="3" borderId="5" xfId="0" applyFill="1" applyBorder="1" applyAlignment="1">
      <alignment horizontal="center"/>
    </xf>
    <xf numFmtId="0" fontId="4" fillId="0" borderId="0" xfId="45" applyFont="1" applyBorder="1" applyAlignment="1">
      <alignment horizontal="right"/>
      <protection/>
    </xf>
    <xf numFmtId="0" fontId="4" fillId="0" borderId="0" xfId="45" applyFont="1" applyAlignment="1">
      <alignment horizontal="right"/>
      <protection/>
    </xf>
    <xf numFmtId="0" fontId="7" fillId="0" borderId="0" xfId="51" applyFont="1">
      <alignment/>
      <protection/>
    </xf>
    <xf numFmtId="0" fontId="11" fillId="0" borderId="0" xfId="45" applyFont="1">
      <alignment/>
      <protection/>
    </xf>
    <xf numFmtId="0" fontId="0" fillId="0" borderId="7" xfId="45" applyFill="1" applyBorder="1" applyAlignment="1">
      <alignment horizontal="center"/>
      <protection/>
    </xf>
    <xf numFmtId="0" fontId="4" fillId="0" borderId="3" xfId="45" applyFont="1" applyFill="1" applyBorder="1">
      <alignment/>
      <protection/>
    </xf>
    <xf numFmtId="0" fontId="5" fillId="6" borderId="7" xfId="51" applyFont="1" applyFill="1" applyBorder="1" applyAlignment="1" applyProtection="1">
      <alignment horizontal="left"/>
      <protection locked="0"/>
    </xf>
    <xf numFmtId="0" fontId="5" fillId="0" borderId="7" xfId="51" applyFont="1" applyFill="1" applyBorder="1" applyAlignment="1">
      <alignment horizontal="left"/>
      <protection/>
    </xf>
    <xf numFmtId="173" fontId="5" fillId="6" borderId="5" xfId="0" applyNumberFormat="1" applyFont="1" applyFill="1" applyBorder="1" applyAlignment="1" applyProtection="1">
      <alignment horizontal="center"/>
      <protection locked="0"/>
    </xf>
    <xf numFmtId="173" fontId="5" fillId="0" borderId="5" xfId="0" applyNumberFormat="1" applyFont="1" applyFill="1" applyBorder="1" applyAlignment="1">
      <alignment horizontal="center"/>
    </xf>
    <xf numFmtId="0" fontId="10" fillId="0" borderId="0" xfId="45" applyNumberFormat="1" applyFont="1">
      <alignment/>
      <protection/>
    </xf>
    <xf numFmtId="173" fontId="5" fillId="6" borderId="1" xfId="0" applyNumberFormat="1" applyFont="1" applyFill="1" applyBorder="1" applyAlignment="1" applyProtection="1">
      <alignment horizontal="center"/>
      <protection locked="0"/>
    </xf>
    <xf numFmtId="173" fontId="5" fillId="0" borderId="1" xfId="0" applyNumberFormat="1" applyFont="1" applyFill="1" applyBorder="1" applyAlignment="1">
      <alignment horizontal="center"/>
    </xf>
    <xf numFmtId="0" fontId="11" fillId="0" borderId="0" xfId="45" applyNumberFormat="1" applyFont="1">
      <alignment/>
      <protection/>
    </xf>
    <xf numFmtId="0" fontId="5" fillId="3" borderId="8" xfId="45" applyFont="1" applyFill="1" applyBorder="1" applyAlignment="1">
      <alignment horizontal="right"/>
      <protection/>
    </xf>
    <xf numFmtId="0" fontId="4" fillId="3" borderId="7" xfId="45" applyFont="1" applyFill="1" applyBorder="1">
      <alignment/>
      <protection/>
    </xf>
    <xf numFmtId="1" fontId="5" fillId="6" borderId="1" xfId="0" applyNumberFormat="1" applyFont="1" applyFill="1" applyBorder="1" applyAlignment="1" applyProtection="1">
      <alignment horizontal="center"/>
      <protection locked="0"/>
    </xf>
    <xf numFmtId="0" fontId="5" fillId="6" borderId="7" xfId="45" applyFont="1" applyFill="1" applyBorder="1" applyAlignment="1" applyProtection="1">
      <alignment horizontal="left"/>
      <protection locked="0"/>
    </xf>
    <xf numFmtId="173" fontId="4" fillId="0" borderId="1" xfId="45" applyNumberFormat="1" applyFont="1" applyBorder="1">
      <alignment/>
      <protection/>
    </xf>
    <xf numFmtId="0" fontId="4" fillId="0" borderId="0" xfId="45" applyNumberFormat="1" applyFont="1" applyProtection="1">
      <alignment/>
      <protection hidden="1" locked="0"/>
    </xf>
    <xf numFmtId="0" fontId="10" fillId="0" borderId="0" xfId="51" applyFont="1" applyProtection="1">
      <alignment/>
      <protection hidden="1" locked="0"/>
    </xf>
    <xf numFmtId="0" fontId="5" fillId="0" borderId="0" xfId="51" applyFont="1" applyProtection="1">
      <alignment/>
      <protection hidden="1" locked="0"/>
    </xf>
    <xf numFmtId="0" fontId="5" fillId="0" borderId="0" xfId="0" applyFont="1" applyAlignment="1" applyProtection="1">
      <alignment/>
      <protection hidden="1" locked="0"/>
    </xf>
    <xf numFmtId="0" fontId="0" fillId="0" borderId="0" xfId="0" applyAlignment="1" applyProtection="1">
      <alignment/>
      <protection hidden="1" locked="0"/>
    </xf>
    <xf numFmtId="0" fontId="5" fillId="3" borderId="7" xfId="0" applyFont="1" applyFill="1" applyBorder="1" applyAlignment="1" applyProtection="1">
      <alignment/>
      <protection hidden="1" locked="0"/>
    </xf>
    <xf numFmtId="0" fontId="5" fillId="3" borderId="8" xfId="0" applyFont="1" applyFill="1" applyBorder="1" applyAlignment="1" applyProtection="1">
      <alignment/>
      <protection hidden="1" locked="0"/>
    </xf>
    <xf numFmtId="0" fontId="5" fillId="3" borderId="3" xfId="0" applyFont="1" applyFill="1" applyBorder="1" applyAlignment="1" applyProtection="1">
      <alignment horizontal="right"/>
      <protection hidden="1" locked="0"/>
    </xf>
    <xf numFmtId="173" fontId="5" fillId="0" borderId="1" xfId="0" applyNumberFormat="1" applyFont="1" applyBorder="1" applyAlignment="1" applyProtection="1">
      <alignment/>
      <protection hidden="1" locked="0"/>
    </xf>
    <xf numFmtId="173" fontId="4" fillId="0" borderId="1" xfId="45" applyNumberFormat="1" applyFont="1" applyBorder="1" applyProtection="1">
      <alignment/>
      <protection hidden="1" locked="0"/>
    </xf>
    <xf numFmtId="0" fontId="13" fillId="0" borderId="0" xfId="45" applyFont="1" applyProtection="1">
      <alignment/>
      <protection hidden="1" locked="0"/>
    </xf>
    <xf numFmtId="0" fontId="4" fillId="0" borderId="0" xfId="45" applyFont="1" applyProtection="1">
      <alignment/>
      <protection hidden="1" locked="0"/>
    </xf>
    <xf numFmtId="0" fontId="16" fillId="3" borderId="1" xfId="45" applyFont="1" applyFill="1" applyBorder="1" applyAlignment="1" applyProtection="1">
      <alignment horizontal="center"/>
      <protection hidden="1" locked="0"/>
    </xf>
    <xf numFmtId="0" fontId="0" fillId="0" borderId="0" xfId="45" applyProtection="1">
      <alignment/>
      <protection hidden="1" locked="0"/>
    </xf>
    <xf numFmtId="1" fontId="5" fillId="0" borderId="1" xfId="51" applyNumberFormat="1" applyFont="1" applyBorder="1" applyAlignment="1" applyProtection="1">
      <alignment horizontal="center"/>
      <protection hidden="1" locked="0"/>
    </xf>
    <xf numFmtId="1" fontId="5" fillId="2" borderId="1" xfId="51" applyNumberFormat="1" applyFont="1" applyFill="1" applyBorder="1" applyAlignment="1" applyProtection="1">
      <alignment horizontal="center"/>
      <protection hidden="1" locked="0"/>
    </xf>
    <xf numFmtId="0" fontId="5" fillId="3" borderId="7" xfId="45" applyFont="1" applyFill="1" applyBorder="1" applyProtection="1">
      <alignment/>
      <protection hidden="1" locked="0"/>
    </xf>
    <xf numFmtId="0" fontId="5" fillId="3" borderId="8" xfId="45" applyFont="1" applyFill="1" applyBorder="1" applyProtection="1">
      <alignment/>
      <protection hidden="1" locked="0"/>
    </xf>
    <xf numFmtId="0" fontId="4" fillId="3" borderId="8" xfId="45" applyFont="1" applyFill="1" applyBorder="1" applyProtection="1">
      <alignment/>
      <protection hidden="1" locked="0"/>
    </xf>
    <xf numFmtId="0" fontId="5" fillId="3" borderId="8" xfId="45" applyFont="1" applyFill="1" applyBorder="1" applyAlignment="1" applyProtection="1">
      <alignment horizontal="right"/>
      <protection hidden="1" locked="0"/>
    </xf>
    <xf numFmtId="1" fontId="5" fillId="0" borderId="1" xfId="51" applyNumberFormat="1" applyFont="1" applyFill="1" applyBorder="1" applyAlignment="1" applyProtection="1">
      <alignment horizontal="center"/>
      <protection hidden="1" locked="0"/>
    </xf>
    <xf numFmtId="0" fontId="6" fillId="0" borderId="0" xfId="0" applyFont="1" applyAlignment="1" applyProtection="1">
      <alignment/>
      <protection hidden="1" locked="0"/>
    </xf>
    <xf numFmtId="0" fontId="12" fillId="0" borderId="0" xfId="0" applyFont="1" applyAlignment="1" applyProtection="1">
      <alignment/>
      <protection hidden="1" locked="0"/>
    </xf>
    <xf numFmtId="0" fontId="4" fillId="3" borderId="3" xfId="45" applyFont="1" applyFill="1" applyBorder="1" applyProtection="1">
      <alignment/>
      <protection hidden="1" locked="0"/>
    </xf>
    <xf numFmtId="0" fontId="4" fillId="0" borderId="8" xfId="45" applyFont="1" applyFill="1" applyBorder="1" applyProtection="1">
      <alignment/>
      <protection hidden="1" locked="0"/>
    </xf>
    <xf numFmtId="0" fontId="0" fillId="0" borderId="8" xfId="45" applyFill="1" applyBorder="1" applyProtection="1">
      <alignment/>
      <protection hidden="1" locked="0"/>
    </xf>
    <xf numFmtId="0" fontId="10" fillId="0" borderId="0" xfId="0" applyFont="1" applyAlignment="1" applyProtection="1">
      <alignment/>
      <protection hidden="1" locked="0"/>
    </xf>
    <xf numFmtId="0" fontId="5" fillId="3" borderId="1" xfId="47" applyFont="1" applyFill="1" applyBorder="1" applyAlignment="1" applyProtection="1">
      <alignment horizontal="center"/>
      <protection hidden="1" locked="0"/>
    </xf>
    <xf numFmtId="0" fontId="4" fillId="3" borderId="7" xfId="51" applyFont="1" applyFill="1" applyBorder="1" applyProtection="1">
      <alignment/>
      <protection hidden="1" locked="0"/>
    </xf>
    <xf numFmtId="0" fontId="4" fillId="3" borderId="3" xfId="51" applyFont="1" applyFill="1" applyBorder="1" applyAlignment="1" applyProtection="1">
      <alignment horizontal="right"/>
      <protection hidden="1" locked="0"/>
    </xf>
    <xf numFmtId="1" fontId="5" fillId="0" borderId="1" xfId="51" applyNumberFormat="1" applyFont="1" applyBorder="1" applyProtection="1">
      <alignment/>
      <protection hidden="1" locked="0"/>
    </xf>
    <xf numFmtId="0" fontId="5" fillId="0" borderId="1" xfId="51" applyFont="1" applyBorder="1" applyProtection="1">
      <alignment/>
      <protection hidden="1" locked="0"/>
    </xf>
    <xf numFmtId="0" fontId="5" fillId="0" borderId="1" xfId="0" applyNumberFormat="1" applyFont="1" applyBorder="1" applyAlignment="1" applyProtection="1">
      <alignment/>
      <protection hidden="1" locked="0"/>
    </xf>
    <xf numFmtId="0" fontId="11" fillId="3" borderId="7" xfId="45" applyFont="1" applyFill="1" applyBorder="1" applyProtection="1">
      <alignment/>
      <protection hidden="1" locked="0"/>
    </xf>
    <xf numFmtId="0" fontId="11" fillId="3" borderId="8" xfId="45" applyFont="1" applyFill="1" applyBorder="1" applyAlignment="1" applyProtection="1">
      <alignment horizontal="right"/>
      <protection hidden="1" locked="0"/>
    </xf>
    <xf numFmtId="0" fontId="5" fillId="3" borderId="3" xfId="45" applyFont="1" applyFill="1" applyBorder="1" applyAlignment="1" applyProtection="1">
      <alignment horizontal="right"/>
      <protection hidden="1" locked="0"/>
    </xf>
    <xf numFmtId="0" fontId="5" fillId="6" borderId="7" xfId="45" applyFont="1" applyFill="1" applyBorder="1" applyAlignment="1" applyProtection="1">
      <alignment horizontal="center"/>
      <protection hidden="1" locked="0"/>
    </xf>
    <xf numFmtId="0" fontId="4" fillId="0" borderId="0" xfId="0" applyFont="1" applyAlignment="1" applyProtection="1">
      <alignment/>
      <protection hidden="1" locked="0"/>
    </xf>
    <xf numFmtId="0" fontId="13" fillId="0" borderId="0" xfId="51" applyFont="1" applyProtection="1">
      <alignment/>
      <protection hidden="1" locked="0"/>
    </xf>
    <xf numFmtId="0" fontId="4" fillId="0" borderId="0" xfId="51" applyFont="1" applyProtection="1">
      <alignment/>
      <protection hidden="1" locked="0"/>
    </xf>
    <xf numFmtId="0" fontId="4" fillId="3" borderId="3" xfId="45" applyFont="1" applyFill="1" applyBorder="1" applyAlignment="1" applyProtection="1">
      <alignment horizontal="right"/>
      <protection hidden="1" locked="0"/>
    </xf>
    <xf numFmtId="0" fontId="4" fillId="3" borderId="7" xfId="0" applyFont="1" applyFill="1" applyBorder="1" applyAlignment="1" applyProtection="1">
      <alignment/>
      <protection hidden="1" locked="0"/>
    </xf>
    <xf numFmtId="0" fontId="4" fillId="3" borderId="8" xfId="0" applyFont="1" applyFill="1" applyBorder="1" applyAlignment="1" applyProtection="1">
      <alignment/>
      <protection hidden="1" locked="0"/>
    </xf>
    <xf numFmtId="0" fontId="4" fillId="3" borderId="3" xfId="0" applyFont="1" applyFill="1" applyBorder="1" applyAlignment="1" applyProtection="1">
      <alignment horizontal="right"/>
      <protection hidden="1" locked="0"/>
    </xf>
    <xf numFmtId="173" fontId="4" fillId="0" borderId="1" xfId="0" applyNumberFormat="1" applyFont="1" applyBorder="1" applyAlignment="1" applyProtection="1">
      <alignment/>
      <protection hidden="1" locked="0"/>
    </xf>
    <xf numFmtId="0" fontId="10" fillId="3" borderId="14" xfId="45" applyFont="1" applyFill="1" applyBorder="1" applyProtection="1">
      <alignment/>
      <protection hidden="1" locked="0"/>
    </xf>
    <xf numFmtId="0" fontId="11" fillId="3" borderId="12" xfId="45" applyFont="1" applyFill="1" applyBorder="1" applyProtection="1">
      <alignment/>
      <protection hidden="1" locked="0"/>
    </xf>
    <xf numFmtId="0" fontId="10" fillId="3" borderId="7" xfId="45" applyFont="1" applyFill="1" applyBorder="1" applyAlignment="1" applyProtection="1">
      <alignment horizontal="left"/>
      <protection hidden="1" locked="0"/>
    </xf>
    <xf numFmtId="0" fontId="10" fillId="3" borderId="3" xfId="45" applyFont="1" applyFill="1" applyBorder="1" applyProtection="1">
      <alignment/>
      <protection hidden="1" locked="0"/>
    </xf>
    <xf numFmtId="0" fontId="0" fillId="3" borderId="12" xfId="45" applyFill="1" applyBorder="1" applyProtection="1">
      <alignment/>
      <protection hidden="1" locked="0"/>
    </xf>
    <xf numFmtId="0" fontId="10" fillId="3" borderId="12" xfId="45" applyFont="1" applyFill="1" applyBorder="1" applyProtection="1">
      <alignment/>
      <protection hidden="1" locked="0"/>
    </xf>
    <xf numFmtId="0" fontId="4" fillId="3" borderId="12" xfId="45" applyFont="1" applyFill="1" applyBorder="1" applyAlignment="1" applyProtection="1">
      <alignment horizontal="center"/>
      <protection hidden="1" locked="0"/>
    </xf>
    <xf numFmtId="0" fontId="11" fillId="3" borderId="9" xfId="45" applyFont="1" applyFill="1" applyBorder="1" applyProtection="1">
      <alignment/>
      <protection hidden="1" locked="0"/>
    </xf>
    <xf numFmtId="0" fontId="11" fillId="3" borderId="4" xfId="45" applyFont="1" applyFill="1" applyBorder="1" applyAlignment="1" applyProtection="1">
      <alignment horizontal="right"/>
      <protection hidden="1" locked="0"/>
    </xf>
    <xf numFmtId="0" fontId="11" fillId="3" borderId="2" xfId="45" applyFont="1" applyFill="1" applyBorder="1" applyAlignment="1" applyProtection="1">
      <alignment horizontal="center"/>
      <protection hidden="1" locked="0"/>
    </xf>
    <xf numFmtId="0" fontId="5" fillId="3" borderId="2" xfId="45" applyFont="1" applyFill="1" applyBorder="1" applyAlignment="1" applyProtection="1">
      <alignment/>
      <protection hidden="1" locked="0"/>
    </xf>
    <xf numFmtId="0" fontId="0" fillId="3" borderId="10" xfId="45" applyFill="1" applyBorder="1" applyProtection="1">
      <alignment/>
      <protection hidden="1" locked="0"/>
    </xf>
    <xf numFmtId="0" fontId="4" fillId="3" borderId="10" xfId="45" applyFont="1" applyFill="1" applyBorder="1" applyProtection="1">
      <alignment/>
      <protection hidden="1" locked="0"/>
    </xf>
    <xf numFmtId="0" fontId="4" fillId="0" borderId="7" xfId="45" applyFont="1" applyBorder="1" applyProtection="1">
      <alignment/>
      <protection hidden="1" locked="0"/>
    </xf>
    <xf numFmtId="0" fontId="4" fillId="0" borderId="3" xfId="45" applyFont="1" applyBorder="1" applyAlignment="1" applyProtection="1">
      <alignment horizontal="right"/>
      <protection hidden="1" locked="0"/>
    </xf>
    <xf numFmtId="0" fontId="5" fillId="6" borderId="7" xfId="45" applyFont="1" applyFill="1" applyBorder="1" applyAlignment="1" applyProtection="1">
      <alignment horizontal="center"/>
      <protection locked="0"/>
    </xf>
    <xf numFmtId="0" fontId="5" fillId="0" borderId="0" xfId="51" applyProtection="1">
      <alignment/>
      <protection hidden="1" locked="0"/>
    </xf>
    <xf numFmtId="1" fontId="5" fillId="0" borderId="1" xfId="0" applyNumberFormat="1" applyFont="1" applyBorder="1" applyAlignment="1" applyProtection="1">
      <alignment/>
      <protection hidden="1" locked="0"/>
    </xf>
    <xf numFmtId="0" fontId="5" fillId="3" borderId="5" xfId="47" applyFont="1" applyFill="1" applyBorder="1" applyAlignment="1" applyProtection="1">
      <alignment horizontal="center"/>
      <protection hidden="1" locked="0"/>
    </xf>
    <xf numFmtId="0" fontId="4" fillId="3" borderId="2" xfId="45" applyFont="1" applyFill="1" applyBorder="1" applyProtection="1">
      <alignment/>
      <protection hidden="1" locked="0"/>
    </xf>
    <xf numFmtId="0" fontId="6" fillId="0" borderId="0" xfId="0" applyFont="1" applyAlignment="1" applyProtection="1">
      <alignment horizontal="center"/>
      <protection hidden="1" locked="0"/>
    </xf>
    <xf numFmtId="173" fontId="5" fillId="2" borderId="1" xfId="51" applyNumberFormat="1" applyFont="1" applyFill="1" applyBorder="1" applyProtection="1">
      <alignment/>
      <protection hidden="1" locked="0"/>
    </xf>
    <xf numFmtId="0" fontId="4" fillId="0" borderId="0" xfId="0" applyNumberFormat="1" applyFont="1" applyAlignment="1" applyProtection="1">
      <alignment/>
      <protection hidden="1" locked="0"/>
    </xf>
    <xf numFmtId="0" fontId="5" fillId="3" borderId="3" xfId="0" applyFont="1" applyFill="1" applyBorder="1" applyAlignment="1" applyProtection="1">
      <alignment horizontal="center"/>
      <protection hidden="1" locked="0"/>
    </xf>
    <xf numFmtId="0" fontId="7" fillId="0" borderId="0" xfId="0" applyFont="1" applyAlignment="1" applyProtection="1">
      <alignment/>
      <protection hidden="1" locked="0"/>
    </xf>
    <xf numFmtId="0" fontId="5" fillId="3" borderId="8" xfId="0" applyFont="1" applyFill="1" applyBorder="1" applyAlignment="1" applyProtection="1">
      <alignment horizontal="right"/>
      <protection hidden="1" locked="0"/>
    </xf>
    <xf numFmtId="0" fontId="4" fillId="6" borderId="1" xfId="0" applyNumberFormat="1" applyFont="1" applyFill="1" applyBorder="1" applyAlignment="1" applyProtection="1">
      <alignment/>
      <protection hidden="1" locked="0"/>
    </xf>
    <xf numFmtId="0" fontId="5" fillId="0" borderId="0" xfId="45" applyFont="1" applyProtection="1">
      <alignment/>
      <protection hidden="1" locked="0"/>
    </xf>
    <xf numFmtId="0" fontId="10" fillId="0" borderId="0" xfId="0" applyFont="1" applyAlignment="1" applyProtection="1">
      <alignment horizontal="left"/>
      <protection hidden="1" locked="0"/>
    </xf>
    <xf numFmtId="0" fontId="0" fillId="0" borderId="0" xfId="0" applyAlignment="1" applyProtection="1">
      <alignment horizontal="right"/>
      <protection hidden="1" locked="0"/>
    </xf>
    <xf numFmtId="173" fontId="4" fillId="2" borderId="1" xfId="0" applyNumberFormat="1" applyFont="1" applyFill="1" applyBorder="1" applyAlignment="1" applyProtection="1">
      <alignment/>
      <protection hidden="1" locked="0"/>
    </xf>
    <xf numFmtId="0" fontId="5" fillId="6" borderId="7" xfId="45" applyFont="1" applyFill="1" applyBorder="1" applyProtection="1">
      <alignment/>
      <protection locked="0"/>
    </xf>
    <xf numFmtId="0" fontId="5" fillId="0" borderId="8" xfId="45" applyFont="1" applyFill="1" applyBorder="1" applyProtection="1">
      <alignment/>
      <protection hidden="1" locked="0"/>
    </xf>
    <xf numFmtId="0" fontId="4" fillId="0" borderId="3" xfId="45" applyNumberFormat="1" applyFont="1" applyFill="1" applyBorder="1" applyProtection="1">
      <alignment/>
      <protection hidden="1" locked="0"/>
    </xf>
    <xf numFmtId="0" fontId="11" fillId="3" borderId="7" xfId="45" applyNumberFormat="1" applyFont="1" applyFill="1" applyBorder="1" applyProtection="1">
      <alignment/>
      <protection hidden="1" locked="0"/>
    </xf>
    <xf numFmtId="0" fontId="5" fillId="3" borderId="14" xfId="0" applyFont="1" applyFill="1" applyBorder="1" applyAlignment="1" applyProtection="1">
      <alignment/>
      <protection hidden="1" locked="0"/>
    </xf>
    <xf numFmtId="0" fontId="5" fillId="3" borderId="11" xfId="0" applyFont="1" applyFill="1" applyBorder="1" applyAlignment="1" applyProtection="1">
      <alignment horizontal="right"/>
      <protection hidden="1" locked="0"/>
    </xf>
    <xf numFmtId="0" fontId="5" fillId="4" borderId="5" xfId="0" applyFont="1" applyFill="1" applyBorder="1" applyAlignment="1" applyProtection="1">
      <alignment horizontal="center"/>
      <protection hidden="1" locked="0"/>
    </xf>
    <xf numFmtId="0" fontId="4" fillId="3" borderId="1" xfId="0" applyFont="1" applyFill="1" applyBorder="1" applyAlignment="1" applyProtection="1">
      <alignment horizontal="center"/>
      <protection hidden="1" locked="0"/>
    </xf>
    <xf numFmtId="0" fontId="4" fillId="3" borderId="7" xfId="45" applyNumberFormat="1" applyFont="1" applyFill="1" applyBorder="1" applyAlignment="1" applyProtection="1">
      <alignment horizontal="center"/>
      <protection hidden="1" locked="0"/>
    </xf>
    <xf numFmtId="0" fontId="4" fillId="3" borderId="8" xfId="0" applyFont="1" applyFill="1" applyBorder="1" applyAlignment="1" applyProtection="1">
      <alignment horizontal="right"/>
      <protection hidden="1" locked="0"/>
    </xf>
    <xf numFmtId="2" fontId="4" fillId="0" borderId="1" xfId="0" applyNumberFormat="1" applyFont="1" applyBorder="1" applyAlignment="1" applyProtection="1">
      <alignment/>
      <protection hidden="1" locked="0"/>
    </xf>
    <xf numFmtId="0" fontId="5" fillId="3" borderId="9" xfId="0" applyFont="1" applyFill="1" applyBorder="1" applyAlignment="1" applyProtection="1">
      <alignment/>
      <protection hidden="1" locked="0"/>
    </xf>
    <xf numFmtId="0" fontId="5" fillId="3" borderId="4" xfId="0" applyFont="1" applyFill="1" applyBorder="1" applyAlignment="1" applyProtection="1">
      <alignment horizontal="right"/>
      <protection hidden="1" locked="0"/>
    </xf>
    <xf numFmtId="0" fontId="5" fillId="4" borderId="2" xfId="0" applyFont="1" applyFill="1" applyBorder="1" applyAlignment="1" applyProtection="1">
      <alignment horizontal="center"/>
      <protection hidden="1" locked="0"/>
    </xf>
    <xf numFmtId="1" fontId="5" fillId="0" borderId="1" xfId="0" applyNumberFormat="1" applyFont="1" applyFill="1" applyBorder="1" applyAlignment="1" applyProtection="1">
      <alignment/>
      <protection hidden="1" locked="0"/>
    </xf>
    <xf numFmtId="0" fontId="5" fillId="3" borderId="1" xfId="47" applyFont="1" applyFill="1" applyBorder="1" applyAlignment="1" applyProtection="1">
      <alignment horizontal="right"/>
      <protection hidden="1" locked="0"/>
    </xf>
    <xf numFmtId="2" fontId="0" fillId="0" borderId="1" xfId="0" applyNumberFormat="1" applyBorder="1" applyAlignment="1" applyProtection="1">
      <alignment/>
      <protection hidden="1" locked="0"/>
    </xf>
    <xf numFmtId="2" fontId="5" fillId="0" borderId="1" xfId="0" applyNumberFormat="1" applyFont="1" applyBorder="1" applyAlignment="1" applyProtection="1">
      <alignment/>
      <protection hidden="1" locked="0"/>
    </xf>
    <xf numFmtId="1" fontId="5" fillId="0" borderId="0" xfId="0" applyNumberFormat="1" applyFont="1" applyBorder="1" applyAlignment="1" applyProtection="1">
      <alignment/>
      <protection hidden="1" locked="0"/>
    </xf>
    <xf numFmtId="0" fontId="10" fillId="0" borderId="0" xfId="45" applyFont="1" applyProtection="1">
      <alignment/>
      <protection hidden="1" locked="0"/>
    </xf>
    <xf numFmtId="0" fontId="5" fillId="0" borderId="12" xfId="45" applyFont="1" applyFill="1" applyBorder="1" applyProtection="1">
      <alignment/>
      <protection hidden="1" locked="0"/>
    </xf>
    <xf numFmtId="0" fontId="5" fillId="3" borderId="8" xfId="0" applyFont="1" applyFill="1" applyBorder="1" applyAlignment="1" applyProtection="1">
      <alignment vertical="center"/>
      <protection hidden="1" locked="0"/>
    </xf>
    <xf numFmtId="0" fontId="5" fillId="3" borderId="3" xfId="0" applyFont="1" applyFill="1" applyBorder="1" applyAlignment="1" applyProtection="1">
      <alignment vertical="center"/>
      <protection hidden="1" locked="0"/>
    </xf>
    <xf numFmtId="0" fontId="11" fillId="3" borderId="3" xfId="0" applyFont="1" applyFill="1" applyBorder="1" applyAlignment="1" applyProtection="1">
      <alignment horizontal="right"/>
      <protection hidden="1" locked="0"/>
    </xf>
    <xf numFmtId="0" fontId="5" fillId="3" borderId="2" xfId="0" applyFont="1" applyFill="1" applyBorder="1" applyAlignment="1" applyProtection="1">
      <alignment horizontal="center" vertical="center"/>
      <protection hidden="1" locked="0"/>
    </xf>
    <xf numFmtId="1" fontId="5" fillId="6" borderId="7" xfId="0" applyNumberFormat="1" applyFont="1" applyFill="1" applyBorder="1" applyAlignment="1" applyProtection="1">
      <alignment horizontal="left"/>
      <protection locked="0"/>
    </xf>
    <xf numFmtId="0" fontId="5" fillId="3" borderId="9" xfId="45" applyFont="1" applyFill="1" applyBorder="1" applyProtection="1">
      <alignment/>
      <protection hidden="1" locked="0"/>
    </xf>
    <xf numFmtId="1" fontId="4" fillId="0" borderId="16" xfId="51" applyNumberFormat="1" applyFont="1" applyFill="1" applyBorder="1" applyAlignment="1" applyProtection="1">
      <alignment horizontal="center"/>
      <protection locked="0"/>
    </xf>
    <xf numFmtId="1" fontId="4" fillId="2" borderId="1" xfId="45" applyNumberFormat="1" applyFont="1" applyFill="1" applyBorder="1" applyAlignment="1" applyProtection="1">
      <alignment horizontal="center"/>
      <protection hidden="1" locked="0"/>
    </xf>
    <xf numFmtId="1" fontId="5" fillId="0" borderId="1" xfId="0" applyNumberFormat="1" applyFont="1" applyFill="1" applyBorder="1" applyAlignment="1" applyProtection="1">
      <alignment horizontal="center" vertical="center"/>
      <protection hidden="1" locked="0"/>
    </xf>
    <xf numFmtId="0" fontId="5" fillId="6" borderId="1" xfId="0" applyFont="1" applyFill="1" applyBorder="1" applyAlignment="1" applyProtection="1">
      <alignment horizontal="center" vertical="center"/>
      <protection locked="0"/>
    </xf>
    <xf numFmtId="2" fontId="5" fillId="0" borderId="1" xfId="0" applyNumberFormat="1" applyFont="1" applyFill="1" applyBorder="1" applyAlignment="1" applyProtection="1">
      <alignment horizontal="center" vertical="center"/>
      <protection hidden="1" locked="0"/>
    </xf>
    <xf numFmtId="0" fontId="5" fillId="3" borderId="3" xfId="0" applyFont="1" applyFill="1" applyBorder="1" applyAlignment="1" applyProtection="1">
      <alignment/>
      <protection hidden="1" locked="0"/>
    </xf>
    <xf numFmtId="0" fontId="5" fillId="6" borderId="2" xfId="0" applyFont="1" applyFill="1" applyBorder="1" applyAlignment="1" applyProtection="1">
      <alignment horizontal="left"/>
      <protection locked="0"/>
    </xf>
    <xf numFmtId="2" fontId="5" fillId="0" borderId="1" xfId="47" applyNumberFormat="1" applyFont="1" applyFill="1" applyBorder="1" applyAlignment="1" applyProtection="1">
      <alignment horizontal="center"/>
      <protection hidden="1" locked="0"/>
    </xf>
    <xf numFmtId="0" fontId="10" fillId="3" borderId="1" xfId="51" applyFont="1" applyFill="1" applyBorder="1" applyAlignment="1" applyProtection="1">
      <alignment horizontal="center"/>
      <protection hidden="1" locked="0"/>
    </xf>
    <xf numFmtId="0" fontId="5" fillId="3" borderId="7" xfId="51" applyFont="1" applyFill="1" applyBorder="1" applyProtection="1">
      <alignment/>
      <protection hidden="1" locked="0"/>
    </xf>
    <xf numFmtId="0" fontId="5" fillId="3" borderId="3" xfId="51" applyFont="1" applyFill="1" applyBorder="1" applyAlignment="1" applyProtection="1">
      <alignment horizontal="right"/>
      <protection hidden="1" locked="0"/>
    </xf>
    <xf numFmtId="0" fontId="4" fillId="6" borderId="7" xfId="51" applyFont="1" applyFill="1" applyBorder="1" applyAlignment="1" applyProtection="1">
      <alignment horizontal="left"/>
      <protection locked="0"/>
    </xf>
    <xf numFmtId="0" fontId="4" fillId="2" borderId="1" xfId="51" applyFont="1" applyFill="1" applyBorder="1" applyAlignment="1" applyProtection="1">
      <alignment horizontal="center"/>
      <protection hidden="1" locked="0"/>
    </xf>
    <xf numFmtId="0" fontId="5" fillId="3" borderId="8" xfId="51" applyFont="1" applyFill="1" applyBorder="1" applyAlignment="1" applyProtection="1">
      <alignment horizontal="right"/>
      <protection hidden="1" locked="0"/>
    </xf>
    <xf numFmtId="0" fontId="4" fillId="6" borderId="7" xfId="45" applyFont="1" applyFill="1" applyBorder="1" applyProtection="1">
      <alignment/>
      <protection locked="0"/>
    </xf>
    <xf numFmtId="0" fontId="4" fillId="0" borderId="8" xfId="45" applyNumberFormat="1" applyFont="1" applyFill="1" applyBorder="1" applyProtection="1">
      <alignment/>
      <protection hidden="1" locked="0"/>
    </xf>
    <xf numFmtId="1" fontId="4" fillId="6" borderId="14" xfId="51" applyNumberFormat="1" applyFont="1" applyFill="1" applyBorder="1" applyAlignment="1" applyProtection="1">
      <alignment horizontal="left"/>
      <protection locked="0"/>
    </xf>
    <xf numFmtId="0" fontId="4" fillId="0" borderId="1" xfId="51" applyFont="1" applyBorder="1" applyAlignment="1" applyProtection="1">
      <alignment horizontal="center"/>
      <protection hidden="1" locked="0"/>
    </xf>
    <xf numFmtId="0" fontId="5" fillId="6" borderId="1" xfId="51" applyFont="1" applyFill="1" applyBorder="1" applyAlignment="1" applyProtection="1">
      <alignment horizontal="center"/>
      <protection hidden="1" locked="0"/>
    </xf>
    <xf numFmtId="1" fontId="4" fillId="0" borderId="16" xfId="51" applyNumberFormat="1" applyFont="1" applyFill="1" applyBorder="1" applyAlignment="1" applyProtection="1">
      <alignment horizontal="left"/>
      <protection locked="0"/>
    </xf>
    <xf numFmtId="1" fontId="4" fillId="2" borderId="3" xfId="51" applyNumberFormat="1" applyFont="1" applyFill="1" applyBorder="1" applyAlignment="1" applyProtection="1">
      <alignment horizontal="center"/>
      <protection hidden="1" locked="0"/>
    </xf>
    <xf numFmtId="1" fontId="4" fillId="6" borderId="9" xfId="51" applyNumberFormat="1" applyFont="1" applyFill="1" applyBorder="1" applyAlignment="1" applyProtection="1">
      <alignment horizontal="left"/>
      <protection locked="0"/>
    </xf>
    <xf numFmtId="1" fontId="4" fillId="2" borderId="1" xfId="51" applyNumberFormat="1" applyFont="1" applyFill="1" applyBorder="1" applyAlignment="1" applyProtection="1">
      <alignment horizontal="center"/>
      <protection hidden="1" locked="0"/>
    </xf>
    <xf numFmtId="0" fontId="6" fillId="2" borderId="1" xfId="51" applyFont="1" applyFill="1" applyBorder="1" applyAlignment="1" applyProtection="1">
      <alignment horizontal="center"/>
      <protection hidden="1" locked="0"/>
    </xf>
    <xf numFmtId="173" fontId="4" fillId="2" borderId="1" xfId="51" applyNumberFormat="1" applyFont="1" applyFill="1" applyBorder="1" applyAlignment="1" applyProtection="1">
      <alignment horizontal="center"/>
      <protection hidden="1" locked="0"/>
    </xf>
    <xf numFmtId="2" fontId="4" fillId="0" borderId="7" xfId="51" applyNumberFormat="1" applyFont="1" applyFill="1" applyBorder="1" applyAlignment="1" applyProtection="1">
      <alignment horizontal="left"/>
      <protection locked="0"/>
    </xf>
    <xf numFmtId="0" fontId="4" fillId="2" borderId="7" xfId="51" applyFont="1" applyFill="1" applyBorder="1" applyAlignment="1" applyProtection="1">
      <alignment horizontal="center"/>
      <protection hidden="1" locked="0"/>
    </xf>
    <xf numFmtId="0" fontId="4" fillId="2" borderId="8" xfId="45" applyNumberFormat="1" applyFont="1" applyFill="1" applyBorder="1" applyProtection="1">
      <alignment/>
      <protection hidden="1" locked="0"/>
    </xf>
    <xf numFmtId="1" fontId="4" fillId="6" borderId="7" xfId="51" applyNumberFormat="1" applyFont="1" applyFill="1" applyBorder="1" applyAlignment="1" applyProtection="1">
      <alignment horizontal="left"/>
      <protection locked="0"/>
    </xf>
    <xf numFmtId="1" fontId="5" fillId="6" borderId="1" xfId="51" applyNumberFormat="1" applyFont="1" applyFill="1" applyBorder="1" applyAlignment="1" applyProtection="1">
      <alignment horizontal="center"/>
      <protection hidden="1" locked="0"/>
    </xf>
    <xf numFmtId="0" fontId="4" fillId="0" borderId="3" xfId="45" applyFont="1" applyBorder="1" applyProtection="1">
      <alignment/>
      <protection hidden="1" locked="0"/>
    </xf>
    <xf numFmtId="0" fontId="4" fillId="6" borderId="7" xfId="51" applyNumberFormat="1" applyFont="1" applyFill="1" applyBorder="1" applyAlignment="1" applyProtection="1">
      <alignment horizontal="left"/>
      <protection locked="0"/>
    </xf>
    <xf numFmtId="0" fontId="4" fillId="0" borderId="0" xfId="0" applyFont="1" applyAlignment="1" applyProtection="1">
      <alignment horizontal="right"/>
      <protection hidden="1" locked="0"/>
    </xf>
    <xf numFmtId="0" fontId="4" fillId="0" borderId="8" xfId="45" applyFont="1" applyBorder="1" applyProtection="1">
      <alignment/>
      <protection hidden="1" locked="0"/>
    </xf>
    <xf numFmtId="0" fontId="5" fillId="6" borderId="7" xfId="0" applyFont="1" applyFill="1" applyBorder="1" applyAlignment="1" applyProtection="1">
      <alignment/>
      <protection locked="0"/>
    </xf>
    <xf numFmtId="0" fontId="10" fillId="2" borderId="1" xfId="51" applyNumberFormat="1" applyFont="1" applyFill="1" applyBorder="1" applyAlignment="1" applyProtection="1">
      <alignment horizontal="center"/>
      <protection hidden="1" locked="0"/>
    </xf>
    <xf numFmtId="0" fontId="4" fillId="2" borderId="1" xfId="51" applyNumberFormat="1" applyFont="1" applyFill="1" applyBorder="1" applyProtection="1">
      <alignment/>
      <protection hidden="1" locked="0"/>
    </xf>
    <xf numFmtId="0" fontId="4" fillId="2" borderId="1" xfId="51" applyNumberFormat="1" applyFont="1" applyFill="1" applyBorder="1" applyAlignment="1" applyProtection="1">
      <alignment horizontal="center"/>
      <protection hidden="1" locked="0"/>
    </xf>
    <xf numFmtId="0" fontId="6" fillId="0" borderId="0" xfId="45" applyFont="1" applyProtection="1">
      <alignment/>
      <protection hidden="1" locked="0"/>
    </xf>
    <xf numFmtId="0" fontId="4" fillId="0" borderId="0" xfId="45" applyFont="1" applyAlignment="1" applyProtection="1">
      <alignment horizontal="right"/>
      <protection hidden="1" locked="0"/>
    </xf>
    <xf numFmtId="2" fontId="4" fillId="6" borderId="7" xfId="51" applyNumberFormat="1" applyFont="1" applyFill="1" applyBorder="1" applyAlignment="1" applyProtection="1">
      <alignment horizontal="left"/>
      <protection locked="0"/>
    </xf>
    <xf numFmtId="0" fontId="5" fillId="3" borderId="1" xfId="51" applyFont="1" applyFill="1" applyBorder="1" applyAlignment="1" applyProtection="1">
      <alignment horizontal="center"/>
      <protection hidden="1" locked="0"/>
    </xf>
    <xf numFmtId="0" fontId="5" fillId="0" borderId="0" xfId="51" applyAlignment="1" applyProtection="1">
      <alignment horizontal="center"/>
      <protection hidden="1" locked="0"/>
    </xf>
    <xf numFmtId="0" fontId="4" fillId="3" borderId="8" xfId="51" applyFont="1" applyFill="1" applyBorder="1" applyProtection="1">
      <alignment/>
      <protection hidden="1" locked="0"/>
    </xf>
    <xf numFmtId="0" fontId="5" fillId="0" borderId="1" xfId="51" applyFill="1" applyBorder="1" applyAlignment="1" applyProtection="1">
      <alignment horizontal="center"/>
      <protection hidden="1" locked="0"/>
    </xf>
    <xf numFmtId="0" fontId="5" fillId="6" borderId="1" xfId="51" applyFill="1" applyBorder="1" applyAlignment="1" applyProtection="1">
      <alignment horizontal="center"/>
      <protection locked="0"/>
    </xf>
    <xf numFmtId="0" fontId="4" fillId="0" borderId="8" xfId="51" applyFont="1" applyFill="1" applyBorder="1" applyProtection="1">
      <alignment/>
      <protection hidden="1" locked="0"/>
    </xf>
    <xf numFmtId="0" fontId="4" fillId="0" borderId="3" xfId="51" applyFont="1" applyFill="1" applyBorder="1" applyAlignment="1" applyProtection="1">
      <alignment horizontal="right"/>
      <protection hidden="1" locked="0"/>
    </xf>
    <xf numFmtId="0" fontId="4" fillId="3" borderId="1" xfId="51" applyFont="1" applyFill="1" applyBorder="1" applyAlignment="1" applyProtection="1">
      <alignment horizontal="center"/>
      <protection hidden="1" locked="0"/>
    </xf>
    <xf numFmtId="0" fontId="0" fillId="2" borderId="1" xfId="45" applyFill="1" applyBorder="1" applyProtection="1">
      <alignment/>
      <protection hidden="1" locked="0"/>
    </xf>
    <xf numFmtId="2" fontId="5" fillId="6" borderId="1" xfId="51" applyNumberFormat="1" applyFill="1" applyBorder="1" applyAlignment="1" applyProtection="1">
      <alignment horizontal="center"/>
      <protection locked="0"/>
    </xf>
    <xf numFmtId="173" fontId="5" fillId="6" borderId="1" xfId="51" applyNumberFormat="1" applyFill="1" applyBorder="1" applyAlignment="1" applyProtection="1">
      <alignment horizontal="center"/>
      <protection locked="0"/>
    </xf>
    <xf numFmtId="0" fontId="5" fillId="3" borderId="7" xfId="51" applyFill="1" applyBorder="1" applyProtection="1">
      <alignment/>
      <protection hidden="1" locked="0"/>
    </xf>
    <xf numFmtId="0" fontId="5" fillId="3" borderId="8" xfId="51" applyFill="1" applyBorder="1" applyProtection="1">
      <alignment/>
      <protection hidden="1" locked="0"/>
    </xf>
    <xf numFmtId="0" fontId="5" fillId="0" borderId="8" xfId="51" applyBorder="1" applyProtection="1">
      <alignment/>
      <protection hidden="1" locked="0"/>
    </xf>
    <xf numFmtId="0" fontId="5" fillId="2" borderId="3" xfId="51" applyNumberFormat="1" applyFill="1" applyBorder="1" applyAlignment="1" applyProtection="1">
      <alignment horizontal="center"/>
      <protection hidden="1" locked="0"/>
    </xf>
    <xf numFmtId="0" fontId="5" fillId="6" borderId="7" xfId="51" applyFont="1" applyFill="1" applyBorder="1" applyAlignment="1" applyProtection="1">
      <alignment/>
      <protection locked="0"/>
    </xf>
    <xf numFmtId="0" fontId="5" fillId="0" borderId="8" xfId="51" applyFill="1" applyBorder="1" applyAlignment="1" applyProtection="1">
      <alignment horizontal="center"/>
      <protection locked="0"/>
    </xf>
    <xf numFmtId="0" fontId="5" fillId="0" borderId="3" xfId="51" applyFill="1" applyBorder="1" applyAlignment="1" applyProtection="1">
      <alignment horizontal="center"/>
      <protection hidden="1" locked="0"/>
    </xf>
    <xf numFmtId="0" fontId="5" fillId="6" borderId="7" xfId="51" applyFill="1" applyBorder="1" applyAlignment="1" applyProtection="1">
      <alignment/>
      <protection locked="0"/>
    </xf>
    <xf numFmtId="0" fontId="5" fillId="2" borderId="8" xfId="51" applyFill="1" applyBorder="1" applyAlignment="1" applyProtection="1">
      <alignment horizontal="center"/>
      <protection locked="0"/>
    </xf>
    <xf numFmtId="0" fontId="5" fillId="2" borderId="3" xfId="51" applyFill="1" applyBorder="1" applyAlignment="1" applyProtection="1">
      <alignment horizontal="center"/>
      <protection hidden="1" locked="0"/>
    </xf>
    <xf numFmtId="0" fontId="4" fillId="3" borderId="11" xfId="45" applyFont="1" applyFill="1" applyBorder="1" applyProtection="1">
      <alignment/>
      <protection hidden="1" locked="0"/>
    </xf>
    <xf numFmtId="0" fontId="10" fillId="3" borderId="5" xfId="45" applyFont="1" applyFill="1" applyBorder="1" applyAlignment="1" applyProtection="1">
      <alignment horizontal="center"/>
      <protection hidden="1" locked="0"/>
    </xf>
    <xf numFmtId="0" fontId="10" fillId="3" borderId="7" xfId="45" applyFont="1" applyFill="1" applyBorder="1" applyProtection="1">
      <alignment/>
      <protection hidden="1" locked="0"/>
    </xf>
    <xf numFmtId="0" fontId="10" fillId="3" borderId="1" xfId="45" applyFont="1" applyFill="1" applyBorder="1" applyProtection="1">
      <alignment/>
      <protection hidden="1" locked="0"/>
    </xf>
    <xf numFmtId="0" fontId="10" fillId="3" borderId="13" xfId="45" applyFont="1" applyFill="1" applyBorder="1" applyProtection="1">
      <alignment/>
      <protection hidden="1" locked="0"/>
    </xf>
    <xf numFmtId="0" fontId="11" fillId="3" borderId="15" xfId="45" applyFont="1" applyFill="1" applyBorder="1" applyProtection="1">
      <alignment/>
      <protection hidden="1" locked="0"/>
    </xf>
    <xf numFmtId="0" fontId="10" fillId="3" borderId="6" xfId="45" applyFont="1" applyFill="1" applyBorder="1" applyAlignment="1" applyProtection="1">
      <alignment horizontal="center"/>
      <protection hidden="1" locked="0"/>
    </xf>
    <xf numFmtId="0" fontId="10" fillId="3" borderId="6" xfId="45" applyFont="1" applyFill="1" applyBorder="1" applyProtection="1">
      <alignment/>
      <protection hidden="1" locked="0"/>
    </xf>
    <xf numFmtId="0" fontId="10" fillId="3" borderId="5" xfId="45" applyFont="1" applyFill="1" applyBorder="1" applyProtection="1">
      <alignment/>
      <protection hidden="1" locked="0"/>
    </xf>
    <xf numFmtId="0" fontId="10" fillId="3" borderId="5" xfId="0" applyFont="1" applyFill="1" applyBorder="1" applyAlignment="1" applyProtection="1">
      <alignment/>
      <protection hidden="1" locked="0"/>
    </xf>
    <xf numFmtId="0" fontId="11" fillId="3" borderId="4" xfId="45" applyFont="1" applyFill="1" applyBorder="1" applyProtection="1">
      <alignment/>
      <protection hidden="1" locked="0"/>
    </xf>
    <xf numFmtId="0" fontId="10" fillId="3" borderId="1" xfId="45" applyFont="1" applyFill="1" applyBorder="1" applyAlignment="1" applyProtection="1">
      <alignment horizontal="center"/>
      <protection hidden="1" locked="0"/>
    </xf>
    <xf numFmtId="0" fontId="10" fillId="3" borderId="2" xfId="0" applyFont="1" applyFill="1" applyBorder="1" applyAlignment="1" applyProtection="1">
      <alignment/>
      <protection hidden="1" locked="0"/>
    </xf>
    <xf numFmtId="0" fontId="5" fillId="0" borderId="4" xfId="45" applyFont="1" applyFill="1" applyBorder="1" applyAlignment="1" applyProtection="1">
      <alignment horizontal="right"/>
      <protection hidden="1" locked="0"/>
    </xf>
    <xf numFmtId="1" fontId="5" fillId="6" borderId="4" xfId="45" applyNumberFormat="1" applyFont="1" applyFill="1" applyBorder="1" applyProtection="1">
      <alignment/>
      <protection locked="0"/>
    </xf>
    <xf numFmtId="2" fontId="5" fillId="0" borderId="2" xfId="0" applyNumberFormat="1" applyFont="1" applyFill="1" applyBorder="1" applyAlignment="1" applyProtection="1">
      <alignment horizontal="center"/>
      <protection hidden="1" locked="0"/>
    </xf>
    <xf numFmtId="173" fontId="5" fillId="6" borderId="2" xfId="45" applyNumberFormat="1" applyFont="1" applyFill="1" applyBorder="1" applyAlignment="1" applyProtection="1">
      <alignment horizontal="center"/>
      <protection locked="0"/>
    </xf>
    <xf numFmtId="0" fontId="5" fillId="6" borderId="4" xfId="45" applyNumberFormat="1" applyFont="1" applyFill="1" applyBorder="1" applyProtection="1">
      <alignment/>
      <protection locked="0"/>
    </xf>
    <xf numFmtId="2" fontId="4" fillId="6" borderId="1" xfId="45" applyNumberFormat="1" applyFont="1" applyFill="1" applyBorder="1" applyAlignment="1" applyProtection="1">
      <alignment horizontal="center"/>
      <protection locked="0"/>
    </xf>
    <xf numFmtId="1" fontId="4" fillId="6" borderId="2" xfId="45" applyNumberFormat="1" applyFont="1" applyFill="1" applyBorder="1" applyAlignment="1" applyProtection="1">
      <alignment horizontal="center"/>
      <protection locked="0"/>
    </xf>
    <xf numFmtId="0" fontId="5" fillId="0" borderId="1" xfId="45" applyNumberFormat="1" applyFont="1" applyFill="1" applyBorder="1" applyAlignment="1" applyProtection="1">
      <alignment horizontal="center"/>
      <protection hidden="1" locked="0"/>
    </xf>
    <xf numFmtId="0" fontId="4" fillId="2" borderId="1" xfId="45" applyFont="1" applyFill="1" applyBorder="1" applyAlignment="1" applyProtection="1">
      <alignment horizontal="center"/>
      <protection hidden="1" locked="0"/>
    </xf>
    <xf numFmtId="0" fontId="5" fillId="0" borderId="1" xfId="45" applyFont="1" applyBorder="1" applyAlignment="1" applyProtection="1">
      <alignment horizontal="center"/>
      <protection hidden="1" locked="0"/>
    </xf>
    <xf numFmtId="1" fontId="4" fillId="0" borderId="1" xfId="45" applyNumberFormat="1" applyFont="1" applyBorder="1" applyProtection="1">
      <alignment/>
      <protection hidden="1" locked="0"/>
    </xf>
    <xf numFmtId="2" fontId="4" fillId="0" borderId="3" xfId="0" applyNumberFormat="1" applyFont="1" applyBorder="1" applyAlignment="1" applyProtection="1">
      <alignment/>
      <protection hidden="1" locked="0"/>
    </xf>
    <xf numFmtId="0" fontId="5" fillId="0" borderId="3" xfId="45" applyFont="1" applyFill="1" applyBorder="1" applyAlignment="1" applyProtection="1">
      <alignment horizontal="right"/>
      <protection hidden="1" locked="0"/>
    </xf>
    <xf numFmtId="1" fontId="5" fillId="6" borderId="3" xfId="45" applyNumberFormat="1" applyFont="1" applyFill="1" applyBorder="1" applyProtection="1">
      <alignment/>
      <protection locked="0"/>
    </xf>
    <xf numFmtId="2" fontId="5" fillId="0" borderId="1" xfId="0" applyNumberFormat="1" applyFont="1" applyFill="1" applyBorder="1" applyAlignment="1" applyProtection="1">
      <alignment horizontal="center"/>
      <protection hidden="1" locked="0"/>
    </xf>
    <xf numFmtId="173" fontId="5" fillId="6" borderId="1" xfId="45" applyNumberFormat="1" applyFont="1" applyFill="1" applyBorder="1" applyAlignment="1" applyProtection="1">
      <alignment horizontal="center"/>
      <protection locked="0"/>
    </xf>
    <xf numFmtId="1" fontId="4" fillId="6" borderId="1" xfId="45" applyNumberFormat="1" applyFont="1" applyFill="1" applyBorder="1" applyAlignment="1" applyProtection="1">
      <alignment horizontal="center"/>
      <protection locked="0"/>
    </xf>
    <xf numFmtId="0" fontId="5" fillId="3" borderId="12" xfId="45" applyFont="1" applyFill="1" applyBorder="1" applyProtection="1">
      <alignment/>
      <protection hidden="1" locked="0"/>
    </xf>
    <xf numFmtId="0" fontId="4" fillId="6" borderId="14" xfId="45" applyFont="1" applyFill="1" applyBorder="1" applyAlignment="1" applyProtection="1">
      <alignment horizontal="left"/>
      <protection locked="0"/>
    </xf>
    <xf numFmtId="0" fontId="5" fillId="0" borderId="11" xfId="45" applyFont="1" applyFill="1" applyBorder="1" applyAlignment="1" applyProtection="1">
      <alignment horizontal="right"/>
      <protection hidden="1" locked="0"/>
    </xf>
    <xf numFmtId="1" fontId="0" fillId="0" borderId="1" xfId="45" applyNumberFormat="1" applyBorder="1" applyProtection="1">
      <alignment/>
      <protection hidden="1" locked="0"/>
    </xf>
    <xf numFmtId="0" fontId="0" fillId="2" borderId="7" xfId="0" applyFill="1" applyBorder="1" applyAlignment="1" applyProtection="1">
      <alignment/>
      <protection hidden="1" locked="0"/>
    </xf>
    <xf numFmtId="0" fontId="0" fillId="2" borderId="3" xfId="0" applyFill="1" applyBorder="1" applyAlignment="1" applyProtection="1">
      <alignment/>
      <protection hidden="1" locked="0"/>
    </xf>
    <xf numFmtId="1" fontId="5" fillId="0" borderId="3" xfId="0" applyNumberFormat="1" applyFont="1" applyBorder="1" applyAlignment="1" applyProtection="1">
      <alignment/>
      <protection hidden="1" locked="0"/>
    </xf>
    <xf numFmtId="0" fontId="4" fillId="0" borderId="0" xfId="45" applyFont="1" applyFill="1" applyBorder="1" applyAlignment="1" applyProtection="1">
      <alignment horizontal="center"/>
      <protection hidden="1" locked="0"/>
    </xf>
    <xf numFmtId="0" fontId="0" fillId="0" borderId="0" xfId="45" applyFill="1" applyProtection="1">
      <alignment/>
      <protection hidden="1" locked="0"/>
    </xf>
    <xf numFmtId="1" fontId="4" fillId="0" borderId="14" xfId="45" applyNumberFormat="1" applyFont="1" applyBorder="1" applyProtection="1">
      <alignment/>
      <protection hidden="1" locked="0"/>
    </xf>
    <xf numFmtId="0" fontId="4" fillId="0" borderId="0" xfId="45" applyFont="1" applyBorder="1" applyProtection="1">
      <alignment/>
      <protection hidden="1" locked="0"/>
    </xf>
    <xf numFmtId="0" fontId="11" fillId="0" borderId="0" xfId="45" applyNumberFormat="1" applyFont="1" applyProtection="1">
      <alignment/>
      <protection hidden="1" locked="0"/>
    </xf>
    <xf numFmtId="0" fontId="11" fillId="3" borderId="13" xfId="45" applyFont="1" applyFill="1" applyBorder="1" applyProtection="1">
      <alignment/>
      <protection hidden="1" locked="0"/>
    </xf>
    <xf numFmtId="0" fontId="11" fillId="3" borderId="0" xfId="45" applyFont="1" applyFill="1" applyBorder="1" applyProtection="1">
      <alignment/>
      <protection hidden="1" locked="0"/>
    </xf>
    <xf numFmtId="0" fontId="10" fillId="3" borderId="2" xfId="45" applyFont="1" applyFill="1" applyBorder="1" applyAlignment="1" applyProtection="1">
      <alignment horizontal="center"/>
      <protection hidden="1" locked="0"/>
    </xf>
    <xf numFmtId="0" fontId="10" fillId="3" borderId="9" xfId="45" applyFont="1" applyFill="1" applyBorder="1" applyProtection="1">
      <alignment/>
      <protection hidden="1" locked="0"/>
    </xf>
    <xf numFmtId="0" fontId="10" fillId="3" borderId="2" xfId="45" applyFont="1" applyFill="1" applyBorder="1" applyProtection="1">
      <alignment/>
      <protection hidden="1" locked="0"/>
    </xf>
    <xf numFmtId="0" fontId="5" fillId="0" borderId="7" xfId="45" applyFont="1" applyFill="1" applyBorder="1" applyAlignment="1" applyProtection="1">
      <alignment horizontal="left"/>
      <protection hidden="1" locked="0"/>
    </xf>
    <xf numFmtId="0" fontId="5" fillId="6" borderId="4" xfId="45" applyNumberFormat="1" applyFont="1" applyFill="1" applyBorder="1" applyAlignment="1" applyProtection="1">
      <alignment horizontal="center"/>
      <protection locked="0"/>
    </xf>
    <xf numFmtId="2" fontId="5" fillId="6" borderId="2" xfId="45" applyNumberFormat="1" applyFont="1" applyFill="1" applyBorder="1" applyAlignment="1" applyProtection="1">
      <alignment horizontal="center"/>
      <protection locked="0"/>
    </xf>
    <xf numFmtId="2" fontId="4" fillId="2" borderId="1" xfId="45" applyNumberFormat="1" applyFont="1" applyFill="1" applyBorder="1" applyAlignment="1" applyProtection="1">
      <alignment horizontal="center"/>
      <protection hidden="1" locked="0"/>
    </xf>
    <xf numFmtId="0" fontId="4" fillId="6" borderId="7" xfId="45" applyFont="1" applyFill="1" applyBorder="1" applyAlignment="1" applyProtection="1">
      <alignment horizontal="left"/>
      <protection locked="0"/>
    </xf>
    <xf numFmtId="0" fontId="5" fillId="0" borderId="3" xfId="45" applyFont="1" applyFill="1" applyBorder="1" applyAlignment="1" applyProtection="1">
      <alignment horizontal="right"/>
      <protection locked="0"/>
    </xf>
    <xf numFmtId="0" fontId="5" fillId="0" borderId="3" xfId="45" applyFont="1" applyFill="1" applyBorder="1" applyAlignment="1" applyProtection="1">
      <alignment horizontal="center"/>
      <protection hidden="1" locked="0"/>
    </xf>
    <xf numFmtId="0" fontId="0" fillId="0" borderId="1" xfId="0" applyFont="1" applyBorder="1" applyAlignment="1" applyProtection="1">
      <alignment horizontal="center"/>
      <protection hidden="1" locked="0"/>
    </xf>
    <xf numFmtId="2" fontId="5" fillId="6" borderId="1" xfId="45" applyNumberFormat="1" applyFont="1" applyFill="1" applyBorder="1" applyAlignment="1" applyProtection="1">
      <alignment horizontal="center"/>
      <protection locked="0"/>
    </xf>
    <xf numFmtId="0" fontId="0" fillId="0" borderId="1" xfId="0" applyBorder="1" applyAlignment="1" applyProtection="1">
      <alignment horizontal="center"/>
      <protection hidden="1" locked="0"/>
    </xf>
    <xf numFmtId="2" fontId="4" fillId="0" borderId="1" xfId="45" applyNumberFormat="1" applyFont="1" applyBorder="1" applyAlignment="1" applyProtection="1">
      <alignment horizontal="center"/>
      <protection hidden="1" locked="0"/>
    </xf>
    <xf numFmtId="0" fontId="5" fillId="3" borderId="5" xfId="45" applyFont="1" applyFill="1" applyBorder="1" applyAlignment="1" applyProtection="1">
      <alignment horizontal="center"/>
      <protection hidden="1" locked="0"/>
    </xf>
    <xf numFmtId="0" fontId="5" fillId="3" borderId="2" xfId="45" applyFont="1" applyFill="1" applyBorder="1" applyAlignment="1" applyProtection="1">
      <alignment horizontal="center"/>
      <protection hidden="1" locked="0"/>
    </xf>
    <xf numFmtId="0" fontId="5" fillId="3" borderId="1" xfId="45" applyFont="1" applyFill="1" applyBorder="1" applyAlignment="1" applyProtection="1">
      <alignment horizontal="center"/>
      <protection hidden="1" locked="0"/>
    </xf>
    <xf numFmtId="1" fontId="5" fillId="6" borderId="2" xfId="45" applyNumberFormat="1" applyFont="1" applyFill="1" applyBorder="1" applyProtection="1">
      <alignment/>
      <protection locked="0"/>
    </xf>
    <xf numFmtId="0" fontId="5" fillId="6" borderId="2" xfId="45" applyNumberFormat="1" applyFont="1" applyFill="1" applyBorder="1" applyAlignment="1" applyProtection="1">
      <alignment horizontal="center"/>
      <protection locked="0"/>
    </xf>
    <xf numFmtId="1" fontId="5" fillId="6" borderId="2" xfId="45" applyNumberFormat="1" applyFont="1" applyFill="1" applyBorder="1" applyAlignment="1" applyProtection="1">
      <alignment horizontal="center"/>
      <protection locked="0"/>
    </xf>
    <xf numFmtId="0" fontId="13" fillId="0" borderId="0" xfId="45" applyNumberFormat="1" applyFont="1" applyProtection="1">
      <alignment/>
      <protection hidden="1" locked="0"/>
    </xf>
    <xf numFmtId="0" fontId="0" fillId="0" borderId="0" xfId="0" applyAlignment="1" applyProtection="1">
      <alignment horizontal="center"/>
      <protection hidden="1" locked="0"/>
    </xf>
    <xf numFmtId="0" fontId="5" fillId="0" borderId="7" xfId="45" applyFont="1" applyFill="1" applyBorder="1" applyAlignment="1" applyProtection="1">
      <alignment horizontal="left"/>
      <protection hidden="1"/>
    </xf>
    <xf numFmtId="173" fontId="5" fillId="6" borderId="4" xfId="45" applyNumberFormat="1" applyFont="1" applyFill="1" applyBorder="1" applyAlignment="1" applyProtection="1">
      <alignment horizontal="center"/>
      <protection locked="0"/>
    </xf>
    <xf numFmtId="0" fontId="5" fillId="0" borderId="0" xfId="45" applyFont="1" applyFill="1" applyBorder="1" applyAlignment="1" applyProtection="1">
      <alignment horizontal="center"/>
      <protection hidden="1" locked="0"/>
    </xf>
    <xf numFmtId="0" fontId="4" fillId="2" borderId="3" xfId="45" applyFont="1" applyFill="1" applyBorder="1" applyAlignment="1" applyProtection="1">
      <alignment horizontal="center"/>
      <protection hidden="1" locked="0"/>
    </xf>
    <xf numFmtId="0" fontId="4" fillId="2" borderId="7" xfId="45" applyFont="1" applyFill="1" applyBorder="1" applyAlignment="1" applyProtection="1">
      <alignment horizontal="center"/>
      <protection hidden="1" locked="0"/>
    </xf>
    <xf numFmtId="14" fontId="5" fillId="0" borderId="0" xfId="51" applyNumberFormat="1" applyProtection="1">
      <alignment/>
      <protection hidden="1" locked="0"/>
    </xf>
    <xf numFmtId="0" fontId="10" fillId="0" borderId="0" xfId="51" applyFont="1" applyAlignment="1" applyProtection="1">
      <alignment horizontal="left"/>
      <protection hidden="1" locked="0"/>
    </xf>
    <xf numFmtId="1" fontId="5" fillId="6" borderId="3" xfId="51" applyNumberFormat="1" applyFont="1" applyFill="1" applyBorder="1" applyAlignment="1" applyProtection="1">
      <alignment horizontal="right"/>
      <protection locked="0"/>
    </xf>
    <xf numFmtId="0" fontId="0" fillId="0" borderId="0" xfId="45" applyFont="1" applyProtection="1">
      <alignment/>
      <protection hidden="1" locked="0"/>
    </xf>
    <xf numFmtId="0" fontId="5" fillId="0" borderId="0" xfId="51" applyAlignment="1" applyProtection="1">
      <alignment horizontal="right"/>
      <protection hidden="1" locked="0"/>
    </xf>
    <xf numFmtId="173" fontId="5" fillId="0" borderId="3" xfId="51" applyNumberFormat="1" applyFont="1" applyFill="1" applyBorder="1" applyAlignment="1" applyProtection="1">
      <alignment horizontal="right"/>
      <protection hidden="1" locked="0"/>
    </xf>
    <xf numFmtId="173" fontId="5" fillId="6" borderId="17" xfId="51" applyNumberFormat="1" applyFont="1" applyFill="1" applyBorder="1" applyProtection="1">
      <alignment/>
      <protection locked="0"/>
    </xf>
    <xf numFmtId="173" fontId="4" fillId="0" borderId="3" xfId="51" applyNumberFormat="1" applyFont="1" applyFill="1" applyBorder="1" applyAlignment="1" applyProtection="1">
      <alignment horizontal="right"/>
      <protection hidden="1" locked="0"/>
    </xf>
    <xf numFmtId="173" fontId="5" fillId="6" borderId="17" xfId="51" applyNumberFormat="1" applyFont="1" applyFill="1" applyBorder="1" applyAlignment="1" applyProtection="1">
      <alignment horizontal="center"/>
      <protection locked="0"/>
    </xf>
    <xf numFmtId="0" fontId="5" fillId="3" borderId="1" xfId="51" applyFont="1" applyFill="1" applyBorder="1" applyAlignment="1" applyProtection="1">
      <alignment horizontal="right"/>
      <protection hidden="1" locked="0"/>
    </xf>
    <xf numFmtId="1" fontId="4" fillId="0" borderId="1" xfId="51" applyNumberFormat="1" applyFont="1" applyBorder="1" applyProtection="1">
      <alignment/>
      <protection hidden="1" locked="0"/>
    </xf>
    <xf numFmtId="0" fontId="13" fillId="3" borderId="1" xfId="0" applyFont="1" applyFill="1" applyBorder="1" applyAlignment="1" applyProtection="1">
      <alignment horizontal="center" vertical="center"/>
      <protection hidden="1" locked="0"/>
    </xf>
    <xf numFmtId="0" fontId="11" fillId="0" borderId="0" xfId="51" applyFont="1" applyProtection="1">
      <alignment/>
      <protection hidden="1" locked="0"/>
    </xf>
    <xf numFmtId="0" fontId="5" fillId="3" borderId="5" xfId="51" applyFont="1" applyFill="1" applyBorder="1" applyAlignment="1" applyProtection="1">
      <alignment horizontal="center"/>
      <protection hidden="1" locked="0"/>
    </xf>
    <xf numFmtId="2" fontId="5" fillId="0" borderId="16" xfId="0" applyNumberFormat="1" applyFont="1" applyFill="1" applyBorder="1" applyAlignment="1" applyProtection="1">
      <alignment/>
      <protection locked="0"/>
    </xf>
    <xf numFmtId="2" fontId="5" fillId="0" borderId="18" xfId="0" applyNumberFormat="1" applyFont="1" applyFill="1" applyBorder="1" applyAlignment="1" applyProtection="1">
      <alignment/>
      <protection locked="0"/>
    </xf>
    <xf numFmtId="0" fontId="0" fillId="0" borderId="1" xfId="0" applyBorder="1" applyAlignment="1" applyProtection="1">
      <alignment/>
      <protection hidden="1" locked="0"/>
    </xf>
    <xf numFmtId="173" fontId="5" fillId="0" borderId="17" xfId="51" applyNumberFormat="1" applyFont="1" applyFill="1" applyBorder="1" applyProtection="1">
      <alignment/>
      <protection hidden="1" locked="0"/>
    </xf>
    <xf numFmtId="173" fontId="5" fillId="0" borderId="1" xfId="51" applyNumberFormat="1" applyBorder="1" applyProtection="1">
      <alignment/>
      <protection hidden="1" locked="0"/>
    </xf>
    <xf numFmtId="0" fontId="4" fillId="3" borderId="8" xfId="51" applyFont="1" applyFill="1" applyBorder="1" applyAlignment="1" applyProtection="1">
      <alignment horizontal="right"/>
      <protection hidden="1" locked="0"/>
    </xf>
    <xf numFmtId="0" fontId="0" fillId="2" borderId="1" xfId="0" applyFill="1" applyBorder="1" applyAlignment="1" applyProtection="1">
      <alignment/>
      <protection hidden="1" locked="0"/>
    </xf>
    <xf numFmtId="0" fontId="6" fillId="0" borderId="0" xfId="0" applyFont="1" applyAlignment="1" applyProtection="1">
      <alignment horizontal="right"/>
      <protection hidden="1" locked="0"/>
    </xf>
    <xf numFmtId="2" fontId="5" fillId="0" borderId="16" xfId="0" applyNumberFormat="1" applyFont="1" applyFill="1" applyBorder="1" applyAlignment="1" applyProtection="1">
      <alignment/>
      <protection hidden="1" locked="0"/>
    </xf>
    <xf numFmtId="0" fontId="5" fillId="2" borderId="1" xfId="0" applyFont="1" applyFill="1" applyBorder="1" applyAlignment="1" applyProtection="1">
      <alignment/>
      <protection hidden="1" locked="0"/>
    </xf>
    <xf numFmtId="0" fontId="4" fillId="3" borderId="5" xfId="51" applyFont="1" applyFill="1" applyBorder="1" applyAlignment="1" applyProtection="1">
      <alignment horizontal="center"/>
      <protection hidden="1" locked="0"/>
    </xf>
    <xf numFmtId="173" fontId="4" fillId="2" borderId="1" xfId="51" applyNumberFormat="1" applyFont="1" applyFill="1" applyBorder="1" applyProtection="1">
      <alignment/>
      <protection hidden="1" locked="0"/>
    </xf>
    <xf numFmtId="173" fontId="5" fillId="0" borderId="7" xfId="51" applyNumberFormat="1" applyFont="1" applyFill="1" applyBorder="1" applyAlignment="1" applyProtection="1">
      <alignment horizontal="center"/>
      <protection hidden="1" locked="0"/>
    </xf>
    <xf numFmtId="173" fontId="5" fillId="0" borderId="1" xfId="51" applyNumberFormat="1" applyBorder="1" applyAlignment="1" applyProtection="1">
      <alignment horizontal="center"/>
      <protection hidden="1" locked="0"/>
    </xf>
    <xf numFmtId="173" fontId="5" fillId="6" borderId="19" xfId="51" applyNumberFormat="1" applyFont="1" applyFill="1" applyBorder="1" applyProtection="1">
      <alignment/>
      <protection locked="0"/>
    </xf>
    <xf numFmtId="173" fontId="5" fillId="0" borderId="19" xfId="51" applyNumberFormat="1" applyFont="1" applyFill="1" applyBorder="1" applyProtection="1">
      <alignment/>
      <protection locked="0"/>
    </xf>
    <xf numFmtId="0" fontId="11" fillId="0" borderId="0" xfId="51" applyFont="1" applyAlignment="1" applyProtection="1">
      <alignment horizontal="left"/>
      <protection hidden="1" locked="0"/>
    </xf>
    <xf numFmtId="0" fontId="4" fillId="3" borderId="7" xfId="51" applyFont="1" applyFill="1" applyBorder="1" applyAlignment="1" applyProtection="1">
      <alignment horizontal="right"/>
      <protection hidden="1" locked="0"/>
    </xf>
    <xf numFmtId="0" fontId="5" fillId="6" borderId="5" xfId="51" applyFill="1" applyBorder="1" applyAlignment="1" applyProtection="1">
      <alignment horizontal="center"/>
      <protection locked="0"/>
    </xf>
    <xf numFmtId="173" fontId="5" fillId="0" borderId="20" xfId="51" applyNumberFormat="1" applyFont="1" applyFill="1" applyBorder="1" applyProtection="1">
      <alignment/>
      <protection hidden="1" locked="0"/>
    </xf>
    <xf numFmtId="173" fontId="4" fillId="2" borderId="1" xfId="45" applyNumberFormat="1" applyFont="1" applyFill="1" applyBorder="1" applyProtection="1">
      <alignment/>
      <protection hidden="1" locked="0"/>
    </xf>
    <xf numFmtId="0" fontId="6" fillId="0" borderId="0" xfId="45" applyFont="1" applyAlignment="1" applyProtection="1">
      <alignment horizontal="right"/>
      <protection hidden="1" locked="0"/>
    </xf>
    <xf numFmtId="0" fontId="4" fillId="2" borderId="1" xfId="45" applyFont="1" applyFill="1" applyBorder="1" applyProtection="1">
      <alignment/>
      <protection hidden="1" locked="0"/>
    </xf>
    <xf numFmtId="173" fontId="5" fillId="0" borderId="1" xfId="51" applyNumberFormat="1" applyFill="1" applyBorder="1" applyProtection="1">
      <alignment/>
      <protection hidden="1" locked="0"/>
    </xf>
    <xf numFmtId="173" fontId="5" fillId="6" borderId="20" xfId="51" applyNumberFormat="1" applyFont="1" applyFill="1" applyBorder="1" applyAlignment="1" applyProtection="1">
      <alignment horizontal="center"/>
      <protection locked="0"/>
    </xf>
    <xf numFmtId="1" fontId="5" fillId="0" borderId="3" xfId="51" applyNumberFormat="1" applyFont="1" applyFill="1" applyBorder="1" applyProtection="1">
      <alignment/>
      <protection hidden="1" locked="0"/>
    </xf>
    <xf numFmtId="173" fontId="5" fillId="6" borderId="21" xfId="51" applyNumberFormat="1" applyFont="1" applyFill="1" applyBorder="1" applyAlignment="1" applyProtection="1">
      <alignment horizontal="center"/>
      <protection locked="0"/>
    </xf>
    <xf numFmtId="1" fontId="5" fillId="6" borderId="3" xfId="51" applyNumberFormat="1" applyFont="1" applyFill="1" applyBorder="1" applyProtection="1">
      <alignment/>
      <protection locked="0"/>
    </xf>
    <xf numFmtId="173" fontId="4" fillId="0" borderId="1" xfId="51" applyNumberFormat="1" applyFont="1" applyFill="1" applyBorder="1" applyProtection="1">
      <alignment/>
      <protection hidden="1" locked="0"/>
    </xf>
    <xf numFmtId="0" fontId="4" fillId="3" borderId="1" xfId="51" applyFont="1" applyFill="1" applyBorder="1" applyProtection="1">
      <alignment/>
      <protection hidden="1" locked="0"/>
    </xf>
    <xf numFmtId="1" fontId="4" fillId="6" borderId="1" xfId="51" applyNumberFormat="1" applyFont="1" applyFill="1" applyBorder="1" applyProtection="1">
      <alignment/>
      <protection locked="0"/>
    </xf>
    <xf numFmtId="173" fontId="5" fillId="6" borderId="21" xfId="51" applyNumberFormat="1" applyFont="1" applyFill="1" applyBorder="1" applyProtection="1">
      <alignment/>
      <protection locked="0"/>
    </xf>
    <xf numFmtId="0" fontId="5" fillId="0" borderId="2" xfId="51" applyFill="1" applyBorder="1" applyAlignment="1" applyProtection="1">
      <alignment horizontal="center"/>
      <protection hidden="1" locked="0"/>
    </xf>
    <xf numFmtId="0" fontId="5" fillId="6" borderId="2" xfId="51" applyFill="1" applyBorder="1" applyAlignment="1" applyProtection="1">
      <alignment horizontal="center"/>
      <protection locked="0"/>
    </xf>
    <xf numFmtId="173" fontId="5" fillId="0" borderId="2" xfId="51" applyNumberFormat="1" applyBorder="1" applyProtection="1">
      <alignment/>
      <protection hidden="1" locked="0"/>
    </xf>
    <xf numFmtId="0" fontId="11" fillId="3" borderId="3" xfId="51" applyFont="1" applyFill="1" applyBorder="1" applyAlignment="1" applyProtection="1">
      <alignment horizontal="right"/>
      <protection hidden="1" locked="0"/>
    </xf>
    <xf numFmtId="173" fontId="5" fillId="0" borderId="1" xfId="51" applyNumberFormat="1" applyFont="1" applyFill="1" applyBorder="1" applyAlignment="1" applyProtection="1">
      <alignment horizontal="center"/>
      <protection hidden="1" locked="0"/>
    </xf>
    <xf numFmtId="1" fontId="4" fillId="0" borderId="1" xfId="51" applyNumberFormat="1" applyFont="1" applyFill="1" applyBorder="1" applyAlignment="1" applyProtection="1">
      <alignment horizontal="right"/>
      <protection hidden="1" locked="0"/>
    </xf>
    <xf numFmtId="173" fontId="5" fillId="0" borderId="2" xfId="51" applyNumberFormat="1" applyFont="1" applyFill="1" applyBorder="1" applyAlignment="1" applyProtection="1">
      <alignment horizontal="center"/>
      <protection hidden="1" locked="0"/>
    </xf>
    <xf numFmtId="20" fontId="13" fillId="0" borderId="0" xfId="0" applyNumberFormat="1" applyFont="1" applyAlignment="1" applyProtection="1">
      <alignment/>
      <protection hidden="1" locked="0"/>
    </xf>
    <xf numFmtId="0" fontId="13" fillId="0" borderId="0" xfId="0" applyFont="1" applyAlignment="1" applyProtection="1">
      <alignment/>
      <protection hidden="1" locked="0"/>
    </xf>
    <xf numFmtId="0" fontId="5" fillId="3" borderId="7" xfId="51" applyFont="1" applyFill="1" applyBorder="1" applyAlignment="1" applyProtection="1">
      <alignment horizontal="right"/>
      <protection hidden="1" locked="0"/>
    </xf>
    <xf numFmtId="0" fontId="4" fillId="6" borderId="7" xfId="51" applyFont="1" applyFill="1" applyBorder="1" applyProtection="1">
      <alignment/>
      <protection locked="0"/>
    </xf>
    <xf numFmtId="0" fontId="5" fillId="0" borderId="8" xfId="51" applyFill="1" applyBorder="1" applyProtection="1">
      <alignment/>
      <protection hidden="1" locked="0"/>
    </xf>
    <xf numFmtId="0" fontId="4" fillId="0" borderId="3" xfId="0" applyFont="1" applyBorder="1" applyAlignment="1" applyProtection="1">
      <alignment/>
      <protection hidden="1" locked="0"/>
    </xf>
    <xf numFmtId="1" fontId="4" fillId="6" borderId="4" xfId="51" applyNumberFormat="1" applyFont="1" applyFill="1" applyBorder="1" applyAlignment="1" applyProtection="1">
      <alignment horizontal="right"/>
      <protection locked="0"/>
    </xf>
    <xf numFmtId="1" fontId="4" fillId="6" borderId="15" xfId="51" applyNumberFormat="1" applyFont="1" applyFill="1" applyBorder="1" applyAlignment="1" applyProtection="1">
      <alignment horizontal="right"/>
      <protection locked="0"/>
    </xf>
    <xf numFmtId="1" fontId="4" fillId="6" borderId="1" xfId="51" applyNumberFormat="1" applyFont="1" applyFill="1" applyBorder="1" applyAlignment="1" applyProtection="1">
      <alignment horizontal="right"/>
      <protection locked="0"/>
    </xf>
    <xf numFmtId="0" fontId="4" fillId="0" borderId="3" xfId="51" applyFont="1" applyBorder="1" applyAlignment="1" applyProtection="1">
      <alignment horizontal="left"/>
      <protection hidden="1" locked="0"/>
    </xf>
    <xf numFmtId="0" fontId="4" fillId="6" borderId="1" xfId="45" applyFont="1" applyFill="1" applyBorder="1" applyProtection="1">
      <alignment/>
      <protection locked="0"/>
    </xf>
    <xf numFmtId="0" fontId="4" fillId="2" borderId="14" xfId="45" applyFont="1" applyFill="1" applyBorder="1" applyProtection="1">
      <alignment/>
      <protection hidden="1" locked="0"/>
    </xf>
    <xf numFmtId="0" fontId="4" fillId="2" borderId="11" xfId="45" applyFont="1" applyFill="1" applyBorder="1" applyProtection="1">
      <alignment/>
      <protection hidden="1" locked="0"/>
    </xf>
    <xf numFmtId="0" fontId="4" fillId="2" borderId="7" xfId="45" applyFont="1" applyFill="1" applyBorder="1" applyProtection="1">
      <alignment/>
      <protection hidden="1" locked="0"/>
    </xf>
    <xf numFmtId="0" fontId="4" fillId="2" borderId="3" xfId="45" applyFont="1" applyFill="1" applyBorder="1" applyProtection="1">
      <alignment/>
      <protection hidden="1" locked="0"/>
    </xf>
    <xf numFmtId="0" fontId="4" fillId="6" borderId="3" xfId="45" applyFont="1" applyFill="1" applyBorder="1" applyProtection="1">
      <alignment/>
      <protection locked="0"/>
    </xf>
    <xf numFmtId="0" fontId="5" fillId="0" borderId="9" xfId="45" applyFont="1" applyBorder="1">
      <alignment/>
      <protection/>
    </xf>
    <xf numFmtId="0" fontId="4" fillId="0" borderId="4" xfId="45" applyFont="1" applyBorder="1">
      <alignment/>
      <protection/>
    </xf>
    <xf numFmtId="0" fontId="11" fillId="3" borderId="5" xfId="45" applyFont="1" applyFill="1" applyBorder="1">
      <alignment/>
      <protection/>
    </xf>
    <xf numFmtId="0" fontId="11" fillId="3" borderId="14" xfId="45" applyFont="1" applyFill="1" applyBorder="1">
      <alignment/>
      <protection/>
    </xf>
    <xf numFmtId="0" fontId="4" fillId="3" borderId="12" xfId="45" applyFont="1" applyFill="1" applyBorder="1">
      <alignment/>
      <protection/>
    </xf>
    <xf numFmtId="0" fontId="4" fillId="6" borderId="1" xfId="45" applyFont="1" applyFill="1" applyBorder="1" applyAlignment="1" applyProtection="1">
      <alignment horizontal="center"/>
      <protection locked="0"/>
    </xf>
    <xf numFmtId="0" fontId="5" fillId="3" borderId="3" xfId="45" applyFont="1" applyFill="1" applyBorder="1">
      <alignment/>
      <protection/>
    </xf>
    <xf numFmtId="0" fontId="5" fillId="6" borderId="1" xfId="45" applyFont="1" applyFill="1" applyBorder="1" applyProtection="1">
      <alignment/>
      <protection locked="0"/>
    </xf>
    <xf numFmtId="0" fontId="5" fillId="3" borderId="7" xfId="0" applyFont="1" applyFill="1" applyBorder="1" applyAlignment="1">
      <alignment vertical="center"/>
    </xf>
    <xf numFmtId="0" fontId="4" fillId="3" borderId="8" xfId="0" applyFont="1" applyFill="1" applyBorder="1" applyAlignment="1">
      <alignment vertical="center"/>
    </xf>
    <xf numFmtId="0" fontId="5" fillId="3" borderId="14" xfId="0" applyFont="1" applyFill="1" applyBorder="1" applyAlignment="1">
      <alignment vertical="center"/>
    </xf>
    <xf numFmtId="0" fontId="4" fillId="3" borderId="12" xfId="0" applyFont="1" applyFill="1" applyBorder="1" applyAlignment="1">
      <alignment vertical="center"/>
    </xf>
    <xf numFmtId="0" fontId="5" fillId="3" borderId="3" xfId="45" applyFont="1" applyFill="1" applyBorder="1" applyAlignment="1">
      <alignment horizontal="right"/>
      <protection/>
    </xf>
    <xf numFmtId="0" fontId="5" fillId="3" borderId="9" xfId="45" applyFont="1" applyFill="1" applyBorder="1">
      <alignment/>
      <protection/>
    </xf>
    <xf numFmtId="0" fontId="5" fillId="3" borderId="10" xfId="45" applyFont="1" applyFill="1" applyBorder="1">
      <alignment/>
      <protection/>
    </xf>
    <xf numFmtId="0" fontId="5" fillId="3" borderId="4" xfId="45" applyFont="1" applyFill="1" applyBorder="1" applyAlignment="1">
      <alignment horizontal="right"/>
      <protection/>
    </xf>
    <xf numFmtId="0" fontId="13" fillId="0" borderId="0" xfId="0" applyFont="1" applyFill="1" applyBorder="1" applyAlignment="1">
      <alignment vertical="center"/>
    </xf>
    <xf numFmtId="0" fontId="16" fillId="0" borderId="0" xfId="0" applyFont="1" applyFill="1" applyBorder="1" applyAlignment="1">
      <alignment vertical="center"/>
    </xf>
    <xf numFmtId="0" fontId="5" fillId="0" borderId="0" xfId="0" applyFont="1" applyFill="1" applyBorder="1" applyAlignment="1" applyProtection="1">
      <alignment horizontal="center" vertical="center"/>
      <protection locked="0"/>
    </xf>
    <xf numFmtId="0" fontId="16" fillId="3" borderId="8" xfId="0" applyFont="1" applyFill="1" applyBorder="1" applyAlignment="1">
      <alignment vertical="center"/>
    </xf>
    <xf numFmtId="0" fontId="5" fillId="3" borderId="1" xfId="45" applyFont="1" applyFill="1" applyBorder="1" applyAlignment="1">
      <alignment horizontal="center"/>
      <protection/>
    </xf>
    <xf numFmtId="14" fontId="5" fillId="6" borderId="1" xfId="45" applyNumberFormat="1" applyFont="1" applyFill="1" applyBorder="1" applyProtection="1">
      <alignment/>
      <protection locked="0"/>
    </xf>
    <xf numFmtId="0" fontId="5" fillId="3" borderId="0" xfId="45" applyFont="1" applyFill="1" applyAlignment="1">
      <alignment horizontal="right"/>
      <protection/>
    </xf>
    <xf numFmtId="0" fontId="5" fillId="6" borderId="7" xfId="51" applyFill="1" applyBorder="1" applyAlignment="1" applyProtection="1">
      <alignment horizontal="left"/>
      <protection locked="0"/>
    </xf>
    <xf numFmtId="1" fontId="5" fillId="6" borderId="4" xfId="45" applyNumberFormat="1" applyFont="1" applyFill="1" applyBorder="1" applyAlignment="1" applyProtection="1">
      <alignment horizontal="center"/>
      <protection locked="0"/>
    </xf>
    <xf numFmtId="1" fontId="5" fillId="6" borderId="3" xfId="51" applyNumberFormat="1" applyFont="1" applyFill="1" applyBorder="1" applyAlignment="1" applyProtection="1">
      <alignment horizontal="left"/>
      <protection locked="0"/>
    </xf>
    <xf numFmtId="2" fontId="5" fillId="0" borderId="18" xfId="0" applyNumberFormat="1" applyFont="1" applyFill="1" applyBorder="1" applyAlignment="1" applyProtection="1">
      <alignment horizontal="center"/>
      <protection locked="0"/>
    </xf>
    <xf numFmtId="1" fontId="4" fillId="6" borderId="1" xfId="51" applyNumberFormat="1" applyFont="1" applyFill="1" applyBorder="1" applyAlignment="1" applyProtection="1">
      <alignment horizontal="center"/>
      <protection locked="0"/>
    </xf>
    <xf numFmtId="1" fontId="4" fillId="6" borderId="4" xfId="51" applyNumberFormat="1" applyFont="1" applyFill="1" applyBorder="1" applyAlignment="1" applyProtection="1">
      <alignment horizontal="left"/>
      <protection locked="0"/>
    </xf>
    <xf numFmtId="1" fontId="4" fillId="6" borderId="15" xfId="51" applyNumberFormat="1" applyFont="1" applyFill="1" applyBorder="1" applyAlignment="1" applyProtection="1">
      <alignment horizontal="left"/>
      <protection locked="0"/>
    </xf>
    <xf numFmtId="0" fontId="4" fillId="6" borderId="1" xfId="45" applyFont="1" applyFill="1" applyBorder="1" applyAlignment="1" applyProtection="1">
      <alignment horizontal="left"/>
      <protection locked="0"/>
    </xf>
    <xf numFmtId="0" fontId="5" fillId="6" borderId="1" xfId="45" applyFont="1" applyFill="1" applyBorder="1" applyAlignment="1" applyProtection="1">
      <alignment horizontal="left"/>
      <protection locked="0"/>
    </xf>
    <xf numFmtId="1" fontId="5" fillId="6" borderId="4" xfId="45" applyNumberFormat="1" applyFont="1" applyFill="1" applyBorder="1" applyAlignment="1" applyProtection="1">
      <alignment horizontal="left"/>
      <protection locked="0"/>
    </xf>
    <xf numFmtId="1" fontId="5" fillId="6" borderId="3" xfId="45" applyNumberFormat="1" applyFont="1" applyFill="1" applyBorder="1" applyAlignment="1" applyProtection="1">
      <alignment horizontal="left"/>
      <protection locked="0"/>
    </xf>
    <xf numFmtId="14" fontId="6" fillId="6" borderId="1" xfId="51" applyNumberFormat="1" applyFont="1" applyFill="1" applyBorder="1" applyProtection="1">
      <alignment/>
      <protection locked="0"/>
    </xf>
    <xf numFmtId="14" fontId="6" fillId="0" borderId="0" xfId="51" applyNumberFormat="1" applyFont="1" applyAlignment="1" applyProtection="1">
      <alignment horizontal="center"/>
      <protection locked="0"/>
    </xf>
    <xf numFmtId="0" fontId="6" fillId="0" borderId="0" xfId="51" applyFont="1" applyAlignment="1" applyProtection="1">
      <alignment horizontal="center"/>
      <protection locked="0"/>
    </xf>
    <xf numFmtId="2" fontId="5" fillId="0" borderId="16" xfId="0" applyNumberFormat="1" applyFont="1" applyFill="1" applyBorder="1" applyAlignment="1" applyProtection="1">
      <alignment horizontal="center"/>
      <protection hidden="1" locked="0"/>
    </xf>
    <xf numFmtId="173" fontId="5" fillId="6" borderId="21" xfId="51" applyNumberFormat="1" applyFont="1" applyFill="1" applyBorder="1" applyAlignment="1" applyProtection="1">
      <alignment horizontal="left"/>
      <protection locked="0"/>
    </xf>
    <xf numFmtId="173" fontId="5" fillId="6" borderId="17" xfId="51" applyNumberFormat="1" applyFont="1" applyFill="1" applyBorder="1" applyAlignment="1" applyProtection="1">
      <alignment horizontal="left"/>
      <protection locked="0"/>
    </xf>
    <xf numFmtId="173" fontId="5" fillId="6" borderId="19" xfId="51" applyNumberFormat="1" applyFont="1" applyFill="1" applyBorder="1" applyAlignment="1" applyProtection="1">
      <alignment horizontal="left"/>
      <protection locked="0"/>
    </xf>
    <xf numFmtId="0" fontId="42" fillId="0" borderId="0" xfId="50" applyFont="1" applyAlignment="1">
      <alignment horizontal="right"/>
      <protection/>
    </xf>
    <xf numFmtId="0" fontId="5" fillId="0" borderId="7" xfId="45" applyFont="1" applyFill="1" applyBorder="1" applyAlignment="1">
      <alignment horizontal="left"/>
      <protection/>
    </xf>
    <xf numFmtId="0" fontId="5" fillId="6" borderId="1" xfId="0" applyNumberFormat="1" applyFont="1" applyFill="1" applyBorder="1" applyAlignment="1" applyProtection="1">
      <alignment horizontal="center"/>
      <protection locked="0"/>
    </xf>
    <xf numFmtId="0" fontId="43" fillId="0" borderId="0" xfId="50" applyFont="1" applyAlignment="1">
      <alignment horizontal="right"/>
      <protection/>
    </xf>
    <xf numFmtId="0" fontId="4" fillId="0" borderId="1" xfId="0" applyNumberFormat="1" applyFont="1" applyBorder="1" applyAlignment="1" applyProtection="1">
      <alignment horizontal="center"/>
      <protection hidden="1" locked="0"/>
    </xf>
    <xf numFmtId="173" fontId="4" fillId="6" borderId="1" xfId="0" applyNumberFormat="1" applyFont="1" applyFill="1" applyBorder="1" applyAlignment="1" applyProtection="1">
      <alignment/>
      <protection locked="0"/>
    </xf>
    <xf numFmtId="1" fontId="4" fillId="2" borderId="1" xfId="0" applyNumberFormat="1" applyFont="1" applyFill="1" applyBorder="1" applyAlignment="1" applyProtection="1">
      <alignment/>
      <protection hidden="1" locked="0"/>
    </xf>
    <xf numFmtId="0" fontId="4" fillId="2" borderId="1" xfId="0" applyNumberFormat="1" applyFont="1" applyFill="1" applyBorder="1" applyAlignment="1" applyProtection="1">
      <alignment/>
      <protection hidden="1" locked="0"/>
    </xf>
    <xf numFmtId="1" fontId="4" fillId="0" borderId="1" xfId="0" applyNumberFormat="1" applyFont="1" applyBorder="1" applyAlignment="1" applyProtection="1">
      <alignment/>
      <protection hidden="1" locked="0"/>
    </xf>
    <xf numFmtId="0" fontId="5" fillId="0" borderId="0" xfId="46">
      <alignment/>
      <protection/>
    </xf>
    <xf numFmtId="0" fontId="14" fillId="0" borderId="0" xfId="46" applyFont="1">
      <alignment/>
      <protection/>
    </xf>
    <xf numFmtId="1" fontId="5" fillId="0" borderId="1" xfId="46" applyNumberFormat="1" applyBorder="1">
      <alignment/>
      <protection/>
    </xf>
    <xf numFmtId="1" fontId="14" fillId="0" borderId="0" xfId="46" applyNumberFormat="1" applyFont="1" applyAlignment="1">
      <alignment horizontal="center"/>
      <protection/>
    </xf>
    <xf numFmtId="0" fontId="5" fillId="0" borderId="0" xfId="46" applyAlignment="1">
      <alignment horizontal="center"/>
      <protection/>
    </xf>
    <xf numFmtId="0" fontId="14" fillId="0" borderId="0" xfId="46" applyFont="1" applyAlignment="1">
      <alignment horizontal="center"/>
      <protection/>
    </xf>
    <xf numFmtId="0" fontId="5" fillId="0" borderId="0" xfId="46" applyFont="1">
      <alignment/>
      <protection/>
    </xf>
    <xf numFmtId="0" fontId="5" fillId="0" borderId="0" xfId="46" applyFont="1" applyAlignment="1">
      <alignment horizontal="right"/>
      <protection/>
    </xf>
    <xf numFmtId="2" fontId="4" fillId="6" borderId="1" xfId="0" applyNumberFormat="1" applyFont="1" applyFill="1" applyBorder="1" applyAlignment="1" applyProtection="1">
      <alignment horizontal="center"/>
      <protection locked="0"/>
    </xf>
    <xf numFmtId="1" fontId="4" fillId="6" borderId="1" xfId="0" applyNumberFormat="1" applyFont="1" applyFill="1" applyBorder="1" applyAlignment="1" applyProtection="1">
      <alignment horizontal="center"/>
      <protection locked="0"/>
    </xf>
    <xf numFmtId="0" fontId="16" fillId="7" borderId="1" xfId="45" applyFont="1" applyFill="1" applyBorder="1" applyAlignment="1">
      <alignment horizontal="center"/>
      <protection/>
    </xf>
    <xf numFmtId="0" fontId="16" fillId="7" borderId="1" xfId="45" applyFont="1" applyFill="1" applyBorder="1" applyAlignment="1" applyProtection="1">
      <alignment horizontal="center"/>
      <protection hidden="1" locked="0"/>
    </xf>
    <xf numFmtId="2" fontId="4" fillId="0" borderId="1" xfId="0" applyNumberFormat="1" applyFont="1" applyBorder="1" applyAlignment="1" applyProtection="1">
      <alignment horizontal="center"/>
      <protection hidden="1" locked="0"/>
    </xf>
    <xf numFmtId="1" fontId="42" fillId="0" borderId="0" xfId="50" applyNumberFormat="1" applyFont="1" applyAlignment="1">
      <alignment horizontal="right"/>
      <protection/>
    </xf>
    <xf numFmtId="1" fontId="45" fillId="0" borderId="0" xfId="50" applyNumberFormat="1" applyFont="1" applyAlignment="1">
      <alignment horizontal="right"/>
      <protection/>
    </xf>
    <xf numFmtId="0" fontId="46" fillId="0" borderId="0" xfId="50" applyFont="1" applyAlignment="1">
      <alignment horizontal="right"/>
      <protection/>
    </xf>
    <xf numFmtId="0" fontId="47" fillId="0" borderId="0" xfId="50" applyFont="1" applyAlignment="1">
      <alignment horizontal="right"/>
      <protection/>
    </xf>
    <xf numFmtId="0" fontId="48" fillId="0" borderId="0" xfId="50" applyFont="1" applyAlignment="1">
      <alignment horizontal="right"/>
      <protection/>
    </xf>
    <xf numFmtId="1" fontId="47" fillId="0" borderId="0" xfId="50" applyNumberFormat="1" applyFont="1" applyAlignment="1">
      <alignment horizontal="right"/>
      <protection/>
    </xf>
    <xf numFmtId="173" fontId="4" fillId="0" borderId="0" xfId="45" applyNumberFormat="1" applyFont="1" applyBorder="1">
      <alignment/>
      <protection/>
    </xf>
    <xf numFmtId="173" fontId="4" fillId="0" borderId="0" xfId="45" applyNumberFormat="1" applyFont="1" applyBorder="1" applyProtection="1">
      <alignment/>
      <protection hidden="1" locked="0"/>
    </xf>
    <xf numFmtId="0" fontId="4" fillId="0" borderId="1" xfId="45" applyFont="1" applyBorder="1">
      <alignment/>
      <protection/>
    </xf>
    <xf numFmtId="0" fontId="5" fillId="6" borderId="7" xfId="51" applyFill="1" applyBorder="1" applyAlignment="1" applyProtection="1">
      <alignment horizontal="center"/>
      <protection locked="0"/>
    </xf>
    <xf numFmtId="173" fontId="4" fillId="0" borderId="3" xfId="51" applyNumberFormat="1" applyFont="1" applyFill="1" applyBorder="1" applyProtection="1">
      <alignment/>
      <protection hidden="1" locked="0"/>
    </xf>
    <xf numFmtId="173" fontId="5" fillId="0" borderId="2" xfId="51" applyNumberFormat="1" applyBorder="1" applyAlignment="1" applyProtection="1">
      <alignment horizontal="center"/>
      <protection hidden="1" locked="0"/>
    </xf>
    <xf numFmtId="173" fontId="5" fillId="0" borderId="1" xfId="51" applyNumberFormat="1" applyBorder="1" applyAlignment="1" applyProtection="1">
      <alignment horizontal="center"/>
      <protection locked="0"/>
    </xf>
    <xf numFmtId="0" fontId="4" fillId="2" borderId="1" xfId="0" applyFont="1" applyFill="1" applyBorder="1" applyAlignment="1" applyProtection="1">
      <alignment/>
      <protection hidden="1" locked="0"/>
    </xf>
    <xf numFmtId="2" fontId="4" fillId="0" borderId="1" xfId="0" applyNumberFormat="1" applyFont="1" applyFill="1" applyBorder="1" applyAlignment="1" applyProtection="1">
      <alignment/>
      <protection hidden="1" locked="0"/>
    </xf>
    <xf numFmtId="0" fontId="5" fillId="0" borderId="1" xfId="51" applyFont="1" applyFill="1" applyBorder="1" applyAlignment="1" applyProtection="1">
      <alignment horizontal="center"/>
      <protection hidden="1" locked="0"/>
    </xf>
    <xf numFmtId="2" fontId="4" fillId="0" borderId="7" xfId="0" applyNumberFormat="1" applyFont="1" applyFill="1" applyBorder="1" applyAlignment="1" applyProtection="1">
      <alignment/>
      <protection hidden="1" locked="0"/>
    </xf>
    <xf numFmtId="0" fontId="29" fillId="0" borderId="0" xfId="51" applyFont="1" applyAlignment="1" applyProtection="1">
      <alignment horizontal="left"/>
      <protection hidden="1" locked="0"/>
    </xf>
    <xf numFmtId="2" fontId="5" fillId="0" borderId="1" xfId="0" applyNumberFormat="1" applyFont="1" applyBorder="1" applyAlignment="1" applyProtection="1">
      <alignment horizontal="center"/>
      <protection hidden="1" locked="0"/>
    </xf>
    <xf numFmtId="173" fontId="5" fillId="0" borderId="22" xfId="0" applyNumberFormat="1" applyFont="1" applyBorder="1" applyAlignment="1">
      <alignment horizontal="right"/>
    </xf>
    <xf numFmtId="0" fontId="4" fillId="3" borderId="5" xfId="0" applyFont="1" applyFill="1" applyBorder="1" applyAlignment="1">
      <alignment horizontal="right"/>
    </xf>
    <xf numFmtId="179" fontId="4" fillId="6" borderId="1" xfId="0" applyNumberFormat="1" applyFont="1" applyFill="1" applyBorder="1" applyAlignment="1">
      <alignment horizontal="right"/>
    </xf>
    <xf numFmtId="2" fontId="5" fillId="0" borderId="1" xfId="0" applyNumberFormat="1" applyFont="1" applyFill="1" applyBorder="1" applyAlignment="1">
      <alignment/>
    </xf>
    <xf numFmtId="173" fontId="5" fillId="2" borderId="1" xfId="0" applyNumberFormat="1" applyFont="1" applyFill="1" applyBorder="1" applyAlignment="1">
      <alignment/>
    </xf>
    <xf numFmtId="2" fontId="5" fillId="6" borderId="1" xfId="0" applyNumberFormat="1" applyFont="1" applyFill="1" applyBorder="1" applyAlignment="1">
      <alignment/>
    </xf>
    <xf numFmtId="1" fontId="5" fillId="6" borderId="1" xfId="0" applyNumberFormat="1" applyFont="1" applyFill="1" applyBorder="1" applyAlignment="1">
      <alignment/>
    </xf>
    <xf numFmtId="173" fontId="5" fillId="0" borderId="1" xfId="0" applyNumberFormat="1" applyFont="1" applyBorder="1" applyAlignment="1">
      <alignment/>
    </xf>
    <xf numFmtId="173" fontId="5" fillId="0" borderId="1" xfId="0" applyNumberFormat="1" applyFont="1" applyBorder="1" applyAlignment="1">
      <alignment horizontal="right"/>
    </xf>
    <xf numFmtId="0" fontId="49" fillId="0" borderId="0" xfId="0" applyFont="1" applyAlignment="1">
      <alignment horizontal="right"/>
    </xf>
    <xf numFmtId="0" fontId="49" fillId="0" borderId="0" xfId="50" applyFont="1" applyAlignment="1">
      <alignment horizontal="right"/>
      <protection/>
    </xf>
    <xf numFmtId="0" fontId="10" fillId="3" borderId="7" xfId="0" applyFont="1" applyFill="1" applyBorder="1" applyAlignment="1">
      <alignment/>
    </xf>
    <xf numFmtId="0" fontId="10" fillId="3" borderId="8" xfId="0" applyFont="1" applyFill="1" applyBorder="1" applyAlignment="1">
      <alignment/>
    </xf>
    <xf numFmtId="0" fontId="10" fillId="3" borderId="3" xfId="0" applyFont="1" applyFill="1" applyBorder="1" applyAlignment="1">
      <alignment/>
    </xf>
    <xf numFmtId="0" fontId="10" fillId="3" borderId="1" xfId="0" applyFont="1" applyFill="1" applyBorder="1" applyAlignment="1">
      <alignment/>
    </xf>
    <xf numFmtId="0" fontId="0" fillId="0" borderId="7" xfId="0" applyBorder="1" applyAlignment="1">
      <alignment/>
    </xf>
    <xf numFmtId="0" fontId="10" fillId="3" borderId="3" xfId="0" applyFont="1" applyFill="1" applyBorder="1" applyAlignment="1">
      <alignment horizontal="right"/>
    </xf>
    <xf numFmtId="0" fontId="5" fillId="0" borderId="8" xfId="0" applyFont="1" applyFill="1" applyBorder="1" applyAlignment="1">
      <alignment horizontal="right"/>
    </xf>
    <xf numFmtId="0" fontId="16" fillId="3" borderId="3" xfId="0" applyFont="1" applyFill="1" applyBorder="1" applyAlignment="1">
      <alignment/>
    </xf>
    <xf numFmtId="0" fontId="0" fillId="0" borderId="14" xfId="0" applyBorder="1" applyAlignment="1">
      <alignment/>
    </xf>
    <xf numFmtId="0" fontId="0" fillId="0" borderId="12" xfId="0" applyBorder="1" applyAlignment="1">
      <alignment/>
    </xf>
    <xf numFmtId="0" fontId="0" fillId="0" borderId="11" xfId="0" applyBorder="1" applyAlignment="1">
      <alignment/>
    </xf>
    <xf numFmtId="0" fontId="5" fillId="0" borderId="9" xfId="0" applyFont="1" applyBorder="1" applyAlignment="1">
      <alignment/>
    </xf>
    <xf numFmtId="0" fontId="5" fillId="0" borderId="10" xfId="0" applyFont="1" applyBorder="1" applyAlignment="1">
      <alignment/>
    </xf>
    <xf numFmtId="0" fontId="5" fillId="0" borderId="4" xfId="0" applyFont="1" applyBorder="1" applyAlignment="1">
      <alignment/>
    </xf>
    <xf numFmtId="0" fontId="4" fillId="6" borderId="1" xfId="0" applyNumberFormat="1" applyFont="1" applyFill="1" applyBorder="1" applyAlignment="1" applyProtection="1">
      <alignment horizontal="left"/>
      <protection hidden="1" locked="0"/>
    </xf>
    <xf numFmtId="0" fontId="5" fillId="6" borderId="7" xfId="45" applyFont="1" applyFill="1" applyBorder="1" applyAlignment="1" applyProtection="1">
      <alignment horizontal="left"/>
      <protection hidden="1" locked="0"/>
    </xf>
    <xf numFmtId="1" fontId="5" fillId="6" borderId="2" xfId="0" applyNumberFormat="1" applyFont="1" applyFill="1" applyBorder="1" applyAlignment="1" applyProtection="1">
      <alignment horizontal="left"/>
      <protection locked="0"/>
    </xf>
    <xf numFmtId="0" fontId="0" fillId="2" borderId="7" xfId="0" applyFill="1" applyBorder="1" applyAlignment="1" applyProtection="1">
      <alignment/>
      <protection hidden="1" locked="0"/>
    </xf>
    <xf numFmtId="0" fontId="0" fillId="2" borderId="3" xfId="0" applyFill="1" applyBorder="1" applyAlignment="1" applyProtection="1">
      <alignment/>
      <protection hidden="1" locked="0"/>
    </xf>
    <xf numFmtId="2" fontId="5" fillId="0" borderId="1" xfId="0" applyNumberFormat="1" applyFont="1" applyBorder="1" applyAlignment="1" applyProtection="1">
      <alignment/>
      <protection hidden="1" locked="0"/>
    </xf>
    <xf numFmtId="0" fontId="0" fillId="0" borderId="0" xfId="0" applyAlignment="1" applyProtection="1">
      <alignment/>
      <protection hidden="1" locked="0"/>
    </xf>
    <xf numFmtId="0" fontId="0" fillId="0" borderId="0" xfId="0" applyAlignment="1">
      <alignment/>
    </xf>
    <xf numFmtId="173" fontId="5" fillId="6" borderId="2" xfId="45" applyNumberFormat="1" applyFont="1" applyFill="1" applyBorder="1" applyAlignment="1" applyProtection="1">
      <alignment horizontal="left"/>
      <protection locked="0"/>
    </xf>
    <xf numFmtId="0" fontId="5" fillId="6" borderId="4" xfId="45" applyNumberFormat="1" applyFont="1" applyFill="1" applyBorder="1" applyAlignment="1" applyProtection="1">
      <alignment horizontal="left"/>
      <protection locked="0"/>
    </xf>
    <xf numFmtId="2" fontId="4" fillId="6" borderId="1" xfId="45" applyNumberFormat="1" applyFont="1" applyFill="1" applyBorder="1" applyAlignment="1" applyProtection="1">
      <alignment horizontal="left"/>
      <protection locked="0"/>
    </xf>
    <xf numFmtId="1" fontId="4" fillId="6" borderId="2" xfId="45" applyNumberFormat="1" applyFont="1" applyFill="1" applyBorder="1" applyAlignment="1" applyProtection="1">
      <alignment horizontal="left"/>
      <protection locked="0"/>
    </xf>
    <xf numFmtId="173" fontId="5" fillId="6" borderId="1" xfId="45" applyNumberFormat="1" applyFont="1" applyFill="1" applyBorder="1" applyAlignment="1" applyProtection="1">
      <alignment horizontal="left"/>
      <protection locked="0"/>
    </xf>
    <xf numFmtId="1" fontId="4" fillId="6" borderId="1" xfId="45" applyNumberFormat="1" applyFont="1" applyFill="1" applyBorder="1" applyAlignment="1" applyProtection="1">
      <alignment horizontal="left"/>
      <protection locked="0"/>
    </xf>
    <xf numFmtId="0" fontId="5" fillId="0" borderId="4" xfId="45" applyFont="1" applyFill="1" applyBorder="1" applyAlignment="1" applyProtection="1">
      <alignment horizontal="left"/>
      <protection hidden="1" locked="0"/>
    </xf>
    <xf numFmtId="2" fontId="5" fillId="0" borderId="2" xfId="0" applyNumberFormat="1" applyFont="1" applyFill="1" applyBorder="1" applyAlignment="1" applyProtection="1">
      <alignment horizontal="left"/>
      <protection hidden="1" locked="0"/>
    </xf>
    <xf numFmtId="0" fontId="5" fillId="0" borderId="3" xfId="45" applyFont="1" applyFill="1" applyBorder="1" applyAlignment="1" applyProtection="1">
      <alignment horizontal="left"/>
      <protection hidden="1" locked="0"/>
    </xf>
    <xf numFmtId="2" fontId="5" fillId="0" borderId="1" xfId="0" applyNumberFormat="1" applyFont="1" applyFill="1" applyBorder="1" applyAlignment="1" applyProtection="1">
      <alignment horizontal="left"/>
      <protection hidden="1" locked="0"/>
    </xf>
    <xf numFmtId="0" fontId="5" fillId="0" borderId="11" xfId="45" applyFont="1" applyFill="1" applyBorder="1" applyAlignment="1" applyProtection="1">
      <alignment horizontal="left"/>
      <protection hidden="1" locked="0"/>
    </xf>
    <xf numFmtId="1" fontId="5" fillId="0" borderId="3" xfId="0" applyNumberFormat="1" applyFont="1" applyBorder="1" applyAlignment="1" applyProtection="1">
      <alignment horizontal="left"/>
      <protection hidden="1" locked="0"/>
    </xf>
    <xf numFmtId="1" fontId="5" fillId="0" borderId="1" xfId="51" applyNumberFormat="1" applyFill="1" applyBorder="1" applyAlignment="1" applyProtection="1">
      <alignment horizontal="center"/>
      <protection hidden="1" locked="0"/>
    </xf>
    <xf numFmtId="1" fontId="5" fillId="6" borderId="1" xfId="51" applyNumberFormat="1" applyFill="1" applyBorder="1" applyAlignment="1" applyProtection="1">
      <alignment horizontal="center"/>
      <protection locked="0"/>
    </xf>
    <xf numFmtId="1" fontId="5" fillId="0" borderId="0" xfId="51" applyNumberFormat="1" applyProtection="1">
      <alignment/>
      <protection hidden="1" locked="0"/>
    </xf>
    <xf numFmtId="173" fontId="4" fillId="0" borderId="3" xfId="51" applyNumberFormat="1" applyFont="1" applyFill="1" applyBorder="1" applyAlignment="1" applyProtection="1">
      <alignment horizontal="left"/>
      <protection hidden="1" locked="0"/>
    </xf>
    <xf numFmtId="1" fontId="4" fillId="0" borderId="1" xfId="51" applyNumberFormat="1" applyFont="1" applyBorder="1" applyAlignment="1" applyProtection="1">
      <alignment horizontal="left"/>
      <protection hidden="1" locked="0"/>
    </xf>
    <xf numFmtId="1" fontId="0" fillId="0" borderId="0" xfId="0" applyNumberFormat="1" applyAlignment="1" applyProtection="1">
      <alignment/>
      <protection hidden="1" locked="0"/>
    </xf>
    <xf numFmtId="1" fontId="0" fillId="0" borderId="0" xfId="45" applyNumberFormat="1" applyProtection="1">
      <alignment/>
      <protection hidden="1" locked="0"/>
    </xf>
    <xf numFmtId="173" fontId="5" fillId="0" borderId="17" xfId="51" applyNumberFormat="1" applyFont="1" applyFill="1" applyBorder="1" applyAlignment="1" applyProtection="1">
      <alignment horizontal="left"/>
      <protection hidden="1" locked="0"/>
    </xf>
    <xf numFmtId="173" fontId="5" fillId="0" borderId="19" xfId="51" applyNumberFormat="1" applyFont="1" applyFill="1" applyBorder="1" applyAlignment="1" applyProtection="1">
      <alignment horizontal="left"/>
      <protection locked="0"/>
    </xf>
    <xf numFmtId="2" fontId="4" fillId="0" borderId="7" xfId="0" applyNumberFormat="1" applyFont="1" applyFill="1" applyBorder="1" applyAlignment="1" applyProtection="1">
      <alignment horizontal="center"/>
      <protection hidden="1" locked="0"/>
    </xf>
    <xf numFmtId="1" fontId="4" fillId="0" borderId="1" xfId="51" applyNumberFormat="1" applyFont="1" applyFill="1" applyBorder="1" applyAlignment="1" applyProtection="1">
      <alignment horizontal="left"/>
      <protection hidden="1" locked="0"/>
    </xf>
    <xf numFmtId="173" fontId="5" fillId="0" borderId="2" xfId="51" applyNumberFormat="1" applyFont="1" applyFill="1" applyBorder="1" applyAlignment="1" applyProtection="1">
      <alignment horizontal="left"/>
      <protection hidden="1" locked="0"/>
    </xf>
    <xf numFmtId="173" fontId="5" fillId="0" borderId="1" xfId="51" applyNumberFormat="1" applyFont="1" applyBorder="1" applyAlignment="1" applyProtection="1">
      <alignment horizontal="center"/>
      <protection hidden="1" locked="0"/>
    </xf>
    <xf numFmtId="1" fontId="5" fillId="0" borderId="3" xfId="51" applyNumberFormat="1" applyFont="1" applyBorder="1" applyAlignment="1" applyProtection="1">
      <alignment horizontal="center"/>
      <protection hidden="1" locked="0"/>
    </xf>
    <xf numFmtId="1" fontId="0" fillId="0" borderId="1" xfId="0" applyNumberFormat="1" applyBorder="1" applyAlignment="1" applyProtection="1">
      <alignment horizontal="center"/>
      <protection hidden="1" locked="0"/>
    </xf>
    <xf numFmtId="1" fontId="0" fillId="2" borderId="1" xfId="0" applyNumberFormat="1" applyFill="1" applyBorder="1" applyAlignment="1" applyProtection="1">
      <alignment horizontal="center"/>
      <protection hidden="1" locked="0"/>
    </xf>
    <xf numFmtId="1" fontId="4" fillId="0" borderId="1" xfId="0" applyNumberFormat="1" applyFont="1" applyBorder="1" applyAlignment="1" applyProtection="1">
      <alignment horizontal="center"/>
      <protection hidden="1" locked="0"/>
    </xf>
    <xf numFmtId="0" fontId="5" fillId="0" borderId="0" xfId="45" applyFont="1" applyAlignment="1">
      <alignment horizontal="left"/>
      <protection/>
    </xf>
    <xf numFmtId="0" fontId="4" fillId="0" borderId="0" xfId="45" applyFont="1" applyAlignment="1">
      <alignment horizontal="left"/>
      <protection/>
    </xf>
    <xf numFmtId="0" fontId="5" fillId="0" borderId="0" xfId="0" applyFont="1" applyFill="1" applyBorder="1" applyAlignment="1" applyProtection="1">
      <alignment horizontal="left" vertical="center"/>
      <protection locked="0"/>
    </xf>
    <xf numFmtId="173" fontId="4" fillId="0" borderId="1" xfId="51" applyNumberFormat="1" applyFont="1" applyFill="1" applyBorder="1" applyAlignment="1" applyProtection="1">
      <alignment horizontal="center"/>
      <protection hidden="1" locked="0"/>
    </xf>
    <xf numFmtId="173" fontId="5" fillId="0" borderId="1" xfId="51" applyNumberFormat="1" applyFill="1" applyBorder="1" applyAlignment="1" applyProtection="1">
      <alignment horizontal="center"/>
      <protection hidden="1" locked="0"/>
    </xf>
    <xf numFmtId="1" fontId="5" fillId="0" borderId="1" xfId="51" applyNumberFormat="1" applyFont="1" applyBorder="1" applyAlignment="1" applyProtection="1">
      <alignment horizontal="left"/>
      <protection hidden="1" locked="0"/>
    </xf>
    <xf numFmtId="173" fontId="5" fillId="0" borderId="3" xfId="51" applyNumberFormat="1" applyFont="1" applyFill="1" applyBorder="1" applyAlignment="1" applyProtection="1">
      <alignment horizontal="left"/>
      <protection hidden="1" locked="0"/>
    </xf>
    <xf numFmtId="0" fontId="4" fillId="6" borderId="7" xfId="45" applyNumberFormat="1" applyFont="1" applyFill="1" applyBorder="1">
      <alignment/>
      <protection/>
    </xf>
    <xf numFmtId="0" fontId="4" fillId="0" borderId="3" xfId="45" applyNumberFormat="1" applyFont="1" applyFill="1" applyBorder="1">
      <alignment/>
      <protection/>
    </xf>
    <xf numFmtId="1" fontId="4" fillId="8" borderId="3" xfId="51" applyNumberFormat="1" applyFont="1" applyFill="1" applyBorder="1" applyAlignment="1" applyProtection="1">
      <alignment horizontal="center"/>
      <protection hidden="1" locked="0"/>
    </xf>
    <xf numFmtId="0" fontId="4" fillId="8" borderId="1" xfId="51" applyFont="1" applyFill="1" applyBorder="1" applyAlignment="1" applyProtection="1">
      <alignment horizontal="center"/>
      <protection hidden="1" locked="0"/>
    </xf>
    <xf numFmtId="1" fontId="4" fillId="8" borderId="1" xfId="51" applyNumberFormat="1" applyFont="1" applyFill="1" applyBorder="1" applyAlignment="1" applyProtection="1">
      <alignment horizontal="center"/>
      <protection hidden="1" locked="0"/>
    </xf>
    <xf numFmtId="0" fontId="6" fillId="8" borderId="1" xfId="51" applyFont="1" applyFill="1" applyBorder="1" applyAlignment="1" applyProtection="1">
      <alignment horizontal="center"/>
      <protection hidden="1" locked="0"/>
    </xf>
    <xf numFmtId="173" fontId="4" fillId="8" borderId="1" xfId="51" applyNumberFormat="1" applyFont="1" applyFill="1" applyBorder="1" applyAlignment="1" applyProtection="1">
      <alignment horizontal="center"/>
      <protection hidden="1" locked="0"/>
    </xf>
    <xf numFmtId="0" fontId="4" fillId="8" borderId="7" xfId="51" applyFont="1" applyFill="1" applyBorder="1" applyAlignment="1" applyProtection="1">
      <alignment horizontal="center"/>
      <protection hidden="1" locked="0"/>
    </xf>
    <xf numFmtId="1" fontId="4" fillId="8" borderId="1" xfId="45" applyNumberFormat="1" applyFont="1" applyFill="1" applyBorder="1" applyAlignment="1" applyProtection="1">
      <alignment horizontal="center"/>
      <protection hidden="1" locked="0"/>
    </xf>
    <xf numFmtId="0" fontId="10" fillId="8" borderId="1" xfId="51" applyNumberFormat="1" applyFont="1" applyFill="1" applyBorder="1" applyAlignment="1" applyProtection="1">
      <alignment horizontal="center"/>
      <protection hidden="1" locked="0"/>
    </xf>
    <xf numFmtId="0" fontId="4" fillId="8" borderId="1" xfId="51" applyNumberFormat="1" applyFont="1" applyFill="1" applyBorder="1" applyProtection="1">
      <alignment/>
      <protection hidden="1" locked="0"/>
    </xf>
    <xf numFmtId="0" fontId="4" fillId="8" borderId="1" xfId="51" applyNumberFormat="1" applyFont="1" applyFill="1" applyBorder="1" applyAlignment="1" applyProtection="1">
      <alignment horizontal="center"/>
      <protection hidden="1" locked="0"/>
    </xf>
    <xf numFmtId="0" fontId="0" fillId="8" borderId="1" xfId="45" applyFill="1" applyBorder="1" applyProtection="1">
      <alignment/>
      <protection hidden="1" locked="0"/>
    </xf>
    <xf numFmtId="0" fontId="4" fillId="8" borderId="1" xfId="0" applyFont="1" applyFill="1" applyBorder="1" applyAlignment="1" applyProtection="1">
      <alignment/>
      <protection hidden="1" locked="0"/>
    </xf>
    <xf numFmtId="173" fontId="4" fillId="8" borderId="1" xfId="0" applyNumberFormat="1" applyFont="1" applyFill="1" applyBorder="1" applyAlignment="1" applyProtection="1">
      <alignment/>
      <protection hidden="1" locked="0"/>
    </xf>
    <xf numFmtId="0" fontId="0" fillId="8" borderId="1" xfId="0" applyFill="1" applyBorder="1" applyAlignment="1" applyProtection="1">
      <alignment/>
      <protection hidden="1" locked="0"/>
    </xf>
    <xf numFmtId="0" fontId="5" fillId="8" borderId="1" xfId="0" applyFont="1" applyFill="1" applyBorder="1" applyAlignment="1" applyProtection="1">
      <alignment/>
      <protection hidden="1" locked="0"/>
    </xf>
    <xf numFmtId="0" fontId="4" fillId="8" borderId="1" xfId="45" applyFont="1" applyFill="1" applyBorder="1" applyProtection="1">
      <alignment/>
      <protection hidden="1" locked="0"/>
    </xf>
    <xf numFmtId="173" fontId="4" fillId="8" borderId="1" xfId="45" applyNumberFormat="1" applyFont="1" applyFill="1" applyBorder="1" applyProtection="1">
      <alignment/>
      <protection hidden="1" locked="0"/>
    </xf>
    <xf numFmtId="2" fontId="4" fillId="8" borderId="1" xfId="45" applyNumberFormat="1" applyFont="1" applyFill="1" applyBorder="1" applyAlignment="1" applyProtection="1">
      <alignment horizontal="center"/>
      <protection hidden="1" locked="0"/>
    </xf>
    <xf numFmtId="14" fontId="4" fillId="6" borderId="7" xfId="51" applyNumberFormat="1" applyFont="1" applyFill="1" applyBorder="1" applyAlignment="1" applyProtection="1">
      <alignment horizontal="left"/>
      <protection locked="0"/>
    </xf>
    <xf numFmtId="14" fontId="0" fillId="0" borderId="8" xfId="45" applyNumberFormat="1" applyBorder="1" applyAlignment="1" applyProtection="1">
      <alignment horizontal="left"/>
      <protection locked="0"/>
    </xf>
    <xf numFmtId="0" fontId="11" fillId="0" borderId="10" xfId="0" applyFont="1" applyBorder="1" applyAlignment="1">
      <alignment/>
    </xf>
    <xf numFmtId="0" fontId="5" fillId="0" borderId="7" xfId="51" applyBorder="1" applyAlignment="1">
      <alignment horizontal="left" vertical="center" wrapText="1"/>
      <protection/>
    </xf>
    <xf numFmtId="0" fontId="5" fillId="0" borderId="8" xfId="51" applyBorder="1" applyAlignment="1">
      <alignment horizontal="left" vertical="center" wrapText="1"/>
      <protection/>
    </xf>
    <xf numFmtId="0" fontId="5" fillId="0" borderId="3" xfId="51" applyBorder="1" applyAlignment="1">
      <alignment horizontal="left" vertical="center" wrapText="1"/>
      <protection/>
    </xf>
    <xf numFmtId="0" fontId="5" fillId="0" borderId="7" xfId="51" applyBorder="1" applyAlignment="1">
      <alignment vertical="center" wrapText="1"/>
      <protection/>
    </xf>
    <xf numFmtId="0" fontId="5" fillId="0" borderId="8" xfId="51" applyBorder="1" applyAlignment="1">
      <alignment vertical="center" wrapText="1"/>
      <protection/>
    </xf>
    <xf numFmtId="0" fontId="5" fillId="0" borderId="3" xfId="51" applyBorder="1" applyAlignment="1">
      <alignment vertical="center" wrapText="1"/>
      <protection/>
    </xf>
  </cellXfs>
  <cellStyles count="87">
    <cellStyle name="Normal" xfId="0"/>
    <cellStyle name="Followed Hyperlink" xfId="15"/>
    <cellStyle name="Följd hyperlänk_Besiktn.v16.xls" xfId="16"/>
    <cellStyle name="Följd hyperlänk_BE-Sv4.xls" xfId="17"/>
    <cellStyle name="Följd hyperlänk_energimodel (kopia).xls" xfId="18"/>
    <cellStyle name="Följd hyperlänk_NP4V.xls" xfId="19"/>
    <cellStyle name="Följd hyperlänk_NP5B.XLS" xfId="20"/>
    <cellStyle name="Följd hyperlänk_Ny-GD v46 (kopia).xls Diagram 1" xfId="21"/>
    <cellStyle name="Följd hyperlänk_Ny-GD v46 (kopia).xls Diagram 3" xfId="22"/>
    <cellStyle name="Följd hyperlänk_Ny-GD v46 (kopia).xls Diagram 4" xfId="23"/>
    <cellStyle name="Följd hyperlänk_Ny-GD v46 (kopia).xls Diagram 5" xfId="24"/>
    <cellStyle name="Följd hyperlänk_Ny-GD v46 (kopia).xls Diagram 7" xfId="25"/>
    <cellStyle name="Följd hyperlänk_Ny-GD v46 (kopia).xls Diagram 8" xfId="26"/>
    <cellStyle name="Följd hyperlänk_VÅprov.xls" xfId="27"/>
    <cellStyle name="Följd hyperlänk_VÅ-PROV.xls" xfId="28"/>
    <cellStyle name="Följde hyperlänken_EIE MASTER 41 (kopia) Diagram 1" xfId="29"/>
    <cellStyle name="Hyperlink" xfId="30"/>
    <cellStyle name="Hyperlänk_Besiktn.v16.xls" xfId="31"/>
    <cellStyle name="Hyperlänk_BE-Sv4.xls" xfId="32"/>
    <cellStyle name="Hyperlänk_EIE MASTER 41 (kopia) Diagram 1" xfId="33"/>
    <cellStyle name="Hyperlänk_energimodel (kopia).xls" xfId="34"/>
    <cellStyle name="Hyperlänk_NP4V.xls" xfId="35"/>
    <cellStyle name="Hyperlänk_NP5B.XLS" xfId="36"/>
    <cellStyle name="Hyperlänk_Ny-GD v46 (kopia).xls Diagram 1" xfId="37"/>
    <cellStyle name="Hyperlänk_Ny-GD v46 (kopia).xls Diagram 3" xfId="38"/>
    <cellStyle name="Hyperlänk_Ny-GD v46 (kopia).xls Diagram 4" xfId="39"/>
    <cellStyle name="Hyperlänk_Ny-GD v46 (kopia).xls Diagram 5" xfId="40"/>
    <cellStyle name="Hyperlänk_Ny-GD v46 (kopia).xls Diagram 7" xfId="41"/>
    <cellStyle name="Hyperlänk_Ny-GD v46 (kopia).xls Diagram 8" xfId="42"/>
    <cellStyle name="Hyperlänk_VÅprov.xls" xfId="43"/>
    <cellStyle name="Hyperlänk_VÅ-PROV.xls" xfId="44"/>
    <cellStyle name="Normal_Besiktn.v16.xls" xfId="45"/>
    <cellStyle name="Normal_BE-Sv4.xls" xfId="46"/>
    <cellStyle name="Normal_energimodel (kopia).xls" xfId="47"/>
    <cellStyle name="Normal_ENKAT MASTER 18" xfId="48"/>
    <cellStyle name="Normal_Man. formulär v6" xfId="49"/>
    <cellStyle name="Normal_NP4V.xls" xfId="50"/>
    <cellStyle name="Normal_NP5B.XLS" xfId="51"/>
    <cellStyle name="Normal_Ny-GD v46 (kopia).xls Diagram 1" xfId="52"/>
    <cellStyle name="Normal_Ny-GD v46 (kopia).xls Diagram 3" xfId="53"/>
    <cellStyle name="Normal_Ny-GD v46 (kopia).xls Diagram 4" xfId="54"/>
    <cellStyle name="Normal_Ny-GD v46 (kopia).xls Diagram 5" xfId="55"/>
    <cellStyle name="Normal_Ny-GD v46 (kopia).xls Diagram 7" xfId="56"/>
    <cellStyle name="Normal_Ny-GD v46 (kopia).xls Diagram 8" xfId="57"/>
    <cellStyle name="Normal_VÅprov.xls" xfId="58"/>
    <cellStyle name="Normal_VÅ-PROV.xls" xfId="59"/>
    <cellStyle name="Percent" xfId="60"/>
    <cellStyle name="Comma" xfId="61"/>
    <cellStyle name="Comma [0]" xfId="62"/>
    <cellStyle name="Tusental [0]_energimodel (kopia).xls" xfId="63"/>
    <cellStyle name="Tusental [0]_Ny-GD v46 (kopia).xls Diagram 1" xfId="64"/>
    <cellStyle name="Tusental [0]_Ny-GD v46 (kopia).xls Diagram 3" xfId="65"/>
    <cellStyle name="Tusental [0]_Ny-GD v46 (kopia).xls Diagram 4" xfId="66"/>
    <cellStyle name="Tusental [0]_Ny-GD v46 (kopia).xls Diagram 5" xfId="67"/>
    <cellStyle name="Tusental [0]_Ny-GD v46 (kopia).xls Diagram 7" xfId="68"/>
    <cellStyle name="Tusental [0]_Ny-GD v46 (kopia).xls Diagram 8" xfId="69"/>
    <cellStyle name="Tusental [0]_VÅprov.xls" xfId="70"/>
    <cellStyle name="Tusental [0]_VÅ-PROV.xls" xfId="71"/>
    <cellStyle name="Tusental_energimodel (kopia).xls" xfId="72"/>
    <cellStyle name="Tusental_Ny-GD v46 (kopia).xls Diagram 1" xfId="73"/>
    <cellStyle name="Tusental_Ny-GD v46 (kopia).xls Diagram 3" xfId="74"/>
    <cellStyle name="Tusental_Ny-GD v46 (kopia).xls Diagram 4" xfId="75"/>
    <cellStyle name="Tusental_Ny-GD v46 (kopia).xls Diagram 5" xfId="76"/>
    <cellStyle name="Tusental_Ny-GD v46 (kopia).xls Diagram 7" xfId="77"/>
    <cellStyle name="Tusental_Ny-GD v46 (kopia).xls Diagram 8" xfId="78"/>
    <cellStyle name="Tusental_VÅprov.xls" xfId="79"/>
    <cellStyle name="Tusental_VÅ-PROV.xls" xfId="80"/>
    <cellStyle name="Currency" xfId="81"/>
    <cellStyle name="Currency [0]" xfId="82"/>
    <cellStyle name="Valuta [0]_energimodel (kopia).xls" xfId="83"/>
    <cellStyle name="Valuta [0]_Ny-GD v46 (kopia).xls Diagram 1" xfId="84"/>
    <cellStyle name="Valuta [0]_Ny-GD v46 (kopia).xls Diagram 3" xfId="85"/>
    <cellStyle name="Valuta [0]_Ny-GD v46 (kopia).xls Diagram 4" xfId="86"/>
    <cellStyle name="Valuta [0]_Ny-GD v46 (kopia).xls Diagram 5" xfId="87"/>
    <cellStyle name="Valuta [0]_Ny-GD v46 (kopia).xls Diagram 7" xfId="88"/>
    <cellStyle name="Valuta [0]_Ny-GD v46 (kopia).xls Diagram 8" xfId="89"/>
    <cellStyle name="Valuta [0]_VÅprov.xls" xfId="90"/>
    <cellStyle name="Valuta [0]_VÅ-PROV.xls" xfId="91"/>
    <cellStyle name="Valuta_energimodel (kopia).xls" xfId="92"/>
    <cellStyle name="Valuta_Ny-GD v46 (kopia).xls Diagram 1" xfId="93"/>
    <cellStyle name="Valuta_Ny-GD v46 (kopia).xls Diagram 3" xfId="94"/>
    <cellStyle name="Valuta_Ny-GD v46 (kopia).xls Diagram 4" xfId="95"/>
    <cellStyle name="Valuta_Ny-GD v46 (kopia).xls Diagram 5" xfId="96"/>
    <cellStyle name="Valuta_Ny-GD v46 (kopia).xls Diagram 7" xfId="97"/>
    <cellStyle name="Valuta_Ny-GD v46 (kopia).xls Diagram 8" xfId="98"/>
    <cellStyle name="Valuta_VÅprov.xls" xfId="99"/>
    <cellStyle name="Valuta_VÅ-PROV.xls" xfId="100"/>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19050</xdr:colOff>
      <xdr:row>43</xdr:row>
      <xdr:rowOff>28575</xdr:rowOff>
    </xdr:to>
    <xdr:sp>
      <xdr:nvSpPr>
        <xdr:cNvPr id="1" name="Rectangle 1"/>
        <xdr:cNvSpPr>
          <a:spLocks/>
        </xdr:cNvSpPr>
      </xdr:nvSpPr>
      <xdr:spPr>
        <a:xfrm>
          <a:off x="0" y="0"/>
          <a:ext cx="933450" cy="7962900"/>
        </a:xfrm>
        <a:prstGeom prst="rect">
          <a:avLst/>
        </a:prstGeom>
        <a:pattFill prst="dkVert">
          <a:fgClr>
            <a:srgbClr val="006411"/>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oneCellAnchor>
    <xdr:from>
      <xdr:col>9</xdr:col>
      <xdr:colOff>0</xdr:colOff>
      <xdr:row>34</xdr:row>
      <xdr:rowOff>95250</xdr:rowOff>
    </xdr:from>
    <xdr:ext cx="85725" cy="219075"/>
    <xdr:sp>
      <xdr:nvSpPr>
        <xdr:cNvPr id="2" name="TextBox 2"/>
        <xdr:cNvSpPr txBox="1">
          <a:spLocks noChangeArrowheads="1"/>
        </xdr:cNvSpPr>
      </xdr:nvSpPr>
      <xdr:spPr>
        <a:xfrm>
          <a:off x="2743200" y="6572250"/>
          <a:ext cx="85725" cy="219075"/>
        </a:xfrm>
        <a:prstGeom prst="rect">
          <a:avLst/>
        </a:prstGeom>
        <a:noFill/>
        <a:ln w="9525" cmpd="sng">
          <a:noFill/>
        </a:ln>
      </xdr:spPr>
      <xdr:txBody>
        <a:bodyPr vertOverflow="clip" wrap="square">
          <a:spAutoFit/>
        </a:bodyPr>
        <a:p>
          <a:pPr algn="l">
            <a:defRPr/>
          </a:pPr>
          <a:r>
            <a:rPr lang="en-US" cap="none" u="none" baseline="0">
              <a:latin typeface="Verdana"/>
              <a:ea typeface="Verdana"/>
              <a:cs typeface="Verdana"/>
            </a:rPr>
            <a:t/>
          </a:r>
        </a:p>
      </xdr:txBody>
    </xdr:sp>
    <xdr:clientData/>
  </xdr:oneCellAnchor>
  <xdr:twoCellAnchor>
    <xdr:from>
      <xdr:col>9</xdr:col>
      <xdr:colOff>142875</xdr:colOff>
      <xdr:row>38</xdr:row>
      <xdr:rowOff>9525</xdr:rowOff>
    </xdr:from>
    <xdr:to>
      <xdr:col>15</xdr:col>
      <xdr:colOff>304800</xdr:colOff>
      <xdr:row>43</xdr:row>
      <xdr:rowOff>47625</xdr:rowOff>
    </xdr:to>
    <xdr:sp>
      <xdr:nvSpPr>
        <xdr:cNvPr id="3" name="TextBox 3"/>
        <xdr:cNvSpPr txBox="1">
          <a:spLocks noChangeArrowheads="1"/>
        </xdr:cNvSpPr>
      </xdr:nvSpPr>
      <xdr:spPr>
        <a:xfrm>
          <a:off x="2886075" y="7134225"/>
          <a:ext cx="1990725" cy="847725"/>
        </a:xfrm>
        <a:prstGeom prst="rect">
          <a:avLst/>
        </a:prstGeom>
        <a:solidFill>
          <a:srgbClr val="FFFFFF"/>
        </a:solidFill>
        <a:ln w="9525" cmpd="sng">
          <a:noFill/>
        </a:ln>
      </xdr:spPr>
      <xdr:txBody>
        <a:bodyPr vertOverflow="clip" wrap="square"/>
        <a:p>
          <a:pPr algn="r">
            <a:defRPr/>
          </a:pPr>
          <a:r>
            <a:rPr lang="en-US" cap="none" sz="1000" b="0" i="0" u="none" baseline="0"/>
            <a:t>BELOK
Energy Management  AB, Göteborg
Tel: 031-772 1154
Datum: 2008-06-25</a:t>
          </a:r>
        </a:p>
      </xdr:txBody>
    </xdr:sp>
    <xdr:clientData/>
  </xdr:twoCellAnchor>
  <xdr:twoCellAnchor>
    <xdr:from>
      <xdr:col>11</xdr:col>
      <xdr:colOff>19050</xdr:colOff>
      <xdr:row>4</xdr:row>
      <xdr:rowOff>0</xdr:rowOff>
    </xdr:from>
    <xdr:to>
      <xdr:col>15</xdr:col>
      <xdr:colOff>295275</xdr:colOff>
      <xdr:row>6</xdr:row>
      <xdr:rowOff>9525</xdr:rowOff>
    </xdr:to>
    <xdr:sp>
      <xdr:nvSpPr>
        <xdr:cNvPr id="4" name="TextBox 4"/>
        <xdr:cNvSpPr txBox="1">
          <a:spLocks noChangeArrowheads="1"/>
        </xdr:cNvSpPr>
      </xdr:nvSpPr>
      <xdr:spPr>
        <a:xfrm>
          <a:off x="3371850" y="647700"/>
          <a:ext cx="1495425" cy="333375"/>
        </a:xfrm>
        <a:prstGeom prst="rect">
          <a:avLst/>
        </a:prstGeom>
        <a:solidFill>
          <a:srgbClr val="FFFFFF"/>
        </a:solidFill>
        <a:ln w="9525" cmpd="sng">
          <a:noFill/>
        </a:ln>
      </xdr:spPr>
      <xdr:txBody>
        <a:bodyPr vertOverflow="clip" wrap="square" lIns="68400" tIns="45720" rIns="91440" bIns="45720"/>
        <a:p>
          <a:pPr algn="r">
            <a:defRPr/>
          </a:pPr>
          <a:r>
            <a:rPr lang="en-US" cap="none" sz="1400" b="0" i="0" u="none" baseline="0">
              <a:solidFill>
                <a:srgbClr val="969696"/>
              </a:solidFill>
            </a:rPr>
            <a:t>ENERGI &amp; INNEMILJÖ</a:t>
          </a:r>
        </a:p>
      </xdr:txBody>
    </xdr:sp>
    <xdr:clientData/>
  </xdr:twoCellAnchor>
  <xdr:twoCellAnchor>
    <xdr:from>
      <xdr:col>2</xdr:col>
      <xdr:colOff>295275</xdr:colOff>
      <xdr:row>0</xdr:row>
      <xdr:rowOff>0</xdr:rowOff>
    </xdr:from>
    <xdr:to>
      <xdr:col>16</xdr:col>
      <xdr:colOff>28575</xdr:colOff>
      <xdr:row>43</xdr:row>
      <xdr:rowOff>28575</xdr:rowOff>
    </xdr:to>
    <xdr:sp>
      <xdr:nvSpPr>
        <xdr:cNvPr id="5" name="Polygon 5"/>
        <xdr:cNvSpPr>
          <a:spLocks/>
        </xdr:cNvSpPr>
      </xdr:nvSpPr>
      <xdr:spPr>
        <a:xfrm>
          <a:off x="904875" y="0"/>
          <a:ext cx="4019550" cy="7962900"/>
        </a:xfrm>
        <a:custGeom>
          <a:pathLst>
            <a:path h="709" w="383">
              <a:moveTo>
                <a:pt x="0" y="1"/>
              </a:moveTo>
              <a:lnTo>
                <a:pt x="379" y="0"/>
              </a:lnTo>
              <a:lnTo>
                <a:pt x="383" y="709"/>
              </a:lnTo>
              <a:lnTo>
                <a:pt x="3" y="708"/>
              </a:lnTo>
            </a:path>
          </a:pathLst>
        </a:cu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161925</xdr:rowOff>
    </xdr:from>
    <xdr:ext cx="2581275" cy="8220075"/>
    <xdr:sp>
      <xdr:nvSpPr>
        <xdr:cNvPr id="1" name="TextBox 3"/>
        <xdr:cNvSpPr txBox="1">
          <a:spLocks noChangeArrowheads="1"/>
        </xdr:cNvSpPr>
      </xdr:nvSpPr>
      <xdr:spPr>
        <a:xfrm>
          <a:off x="0" y="352425"/>
          <a:ext cx="2581275" cy="8220075"/>
        </a:xfrm>
        <a:prstGeom prst="rect">
          <a:avLst/>
        </a:prstGeom>
        <a:solidFill>
          <a:srgbClr val="FFFF99"/>
        </a:solidFill>
        <a:ln w="9525" cmpd="sng">
          <a:solidFill>
            <a:srgbClr val="000000"/>
          </a:solidFill>
          <a:headEnd type="none"/>
          <a:tailEnd type="none"/>
        </a:ln>
      </xdr:spPr>
      <xdr:txBody>
        <a:bodyPr vertOverflow="clip" wrap="square" lIns="180000" tIns="180000" rIns="180000" bIns="180000"/>
        <a:p>
          <a:pPr algn="l">
            <a:defRPr/>
          </a:pPr>
          <a:r>
            <a:rPr lang="en-US" cap="none" sz="1100" b="0" i="0" u="none" baseline="0"/>
            <a:t>LLMÄN &amp; TEKNISK BESKRIVNING
INNEHÅLL
• Innehåll och definitioner
• Allmän beskrivning (A)
• Energideklareringsunderlag (B)
Tekniska blad
• Klimatskal - Styr*
• Interiör (Interiör)
• Värmesystem (Värme)
• Ventilationssystem (Vent)
• Kylsystem &lt;12 kW (Kyla &lt;12)
• Belysning (Belysn.)
• Elsystem (Elsystem)
• VA-system (VA)
• Undercentraler - Pannor* (UC-Pann)
• Varmvatten (Varmv)
• Värmepump - Sol* (VP-SOL)
• Kylsystem &gt;12 kW (Kyla &gt;12)
• Åtgärd
• Energideklaration
Enheter betecknade med * har finns i ett blad
   Alla teknisk blad har samma struktur. De har uppdelats på:
• Uppgifter från förvaltning
• Besiktningsunderlag
• Åtgärdsförslag
Varje blad innehåller en checklista som underlag för besiktning (oavsett om besiktning utförs av beställaren eller energiexperten). Den döljs normalt -  tas fram  med  ”Format-kolumn-ta fram”
</a:t>
          </a:r>
        </a:p>
      </xdr:txBody>
    </xdr:sp>
    <xdr:clientData/>
  </xdr:oneCellAnchor>
  <xdr:oneCellAnchor>
    <xdr:from>
      <xdr:col>7</xdr:col>
      <xdr:colOff>57150</xdr:colOff>
      <xdr:row>1</xdr:row>
      <xdr:rowOff>180975</xdr:rowOff>
    </xdr:from>
    <xdr:ext cx="2533650" cy="8220075"/>
    <xdr:sp>
      <xdr:nvSpPr>
        <xdr:cNvPr id="2" name="TextBox 4"/>
        <xdr:cNvSpPr txBox="1">
          <a:spLocks noChangeArrowheads="1"/>
        </xdr:cNvSpPr>
      </xdr:nvSpPr>
      <xdr:spPr>
        <a:xfrm>
          <a:off x="2657475" y="371475"/>
          <a:ext cx="2533650" cy="8220075"/>
        </a:xfrm>
        <a:prstGeom prst="rect">
          <a:avLst/>
        </a:prstGeom>
        <a:solidFill>
          <a:srgbClr val="CCFFCC"/>
        </a:solidFill>
        <a:ln w="9525" cmpd="sng">
          <a:solidFill>
            <a:srgbClr val="000000"/>
          </a:solidFill>
          <a:headEnd type="none"/>
          <a:tailEnd type="none"/>
        </a:ln>
      </xdr:spPr>
      <xdr:txBody>
        <a:bodyPr vertOverflow="clip" wrap="square" lIns="180000" tIns="180000" rIns="180000" bIns="180000"/>
        <a:p>
          <a:pPr algn="l">
            <a:defRPr/>
          </a:pPr>
          <a:r>
            <a:rPr lang="en-US" cap="none" sz="1100" b="1" i="0" u="none" baseline="0">
              <a:latin typeface="Arial Narrow"/>
              <a:ea typeface="Arial Narrow"/>
              <a:cs typeface="Arial Narrow"/>
            </a:rPr>
            <a:t>DEFINITIONER</a:t>
          </a:r>
          <a:r>
            <a:rPr lang="en-US" cap="none" sz="1200" b="0" i="0" u="none" baseline="0">
              <a:latin typeface="Arial Narrow"/>
              <a:ea typeface="Arial Narrow"/>
              <a:cs typeface="Arial Narrow"/>
            </a:rPr>
            <a:t>
</a:t>
          </a:r>
          <a:r>
            <a:rPr lang="en-US" cap="none" sz="1100" b="0" i="0" u="none" baseline="0">
              <a:latin typeface="Arial Narrow"/>
              <a:ea typeface="Arial Narrow"/>
              <a:cs typeface="Arial Narrow"/>
            </a:rPr>
            <a:t>Byggnadens energianvändning
Den energi som vid normalt brukande under ett normalår  behöver levereras till en byggnad ( köpt  energi) för uppvärmning, komfortkyla, tappvarmvatten  samt drift av byggnadens installationer (pumpar, fläktar  eller dylikt) och övrig fastighetsel [kWh/år]
Fastighetsel [FA-EL]</a:t>
          </a:r>
          <a:r>
            <a:rPr lang="en-US" cap="none" sz="1200" b="0" i="0" u="none" baseline="0">
              <a:latin typeface="Arial Narrow"/>
              <a:ea typeface="Arial Narrow"/>
              <a:cs typeface="Arial Narrow"/>
            </a:rPr>
            <a:t>
El fö</a:t>
          </a:r>
          <a:r>
            <a:rPr lang="en-US" cap="none" sz="1100" b="0" i="0" u="none" baseline="0">
              <a:latin typeface="Arial Narrow"/>
              <a:ea typeface="Arial Narrow"/>
              <a:cs typeface="Arial Narrow"/>
            </a:rPr>
            <a:t>r drift av byggnadens installationer -l för pumpar, fläktar, hissar, belysning i källare, garage och trapphus och till centrala apparater.
Verksamhetsel (V-EL)
El som används specifikt för den eller de verk-samheter som förekommer i byggnaden i lokaler-för belysning, dat-orer och apparater,  hushållsapparater od.”
FAV-EL
Fastighets- och verksamhetsel
Hushållsel
Verksamhetsel i bostäder
Verksamhetstid
Det antal timmar per dygn som verksamhet normalt pågår [h/dag] 
Personbelastning [p/m2 ]
Årsgenomsnittet av antal personer per m2
SFP
Specifik fläkteleffekt, [kWs/m3]</a:t>
          </a:r>
        </a:p>
      </xdr:txBody>
    </xdr:sp>
    <xdr:clientData/>
  </xdr:oneCellAnchor>
  <xdr:twoCellAnchor>
    <xdr:from>
      <xdr:col>0</xdr:col>
      <xdr:colOff>0</xdr:colOff>
      <xdr:row>46</xdr:row>
      <xdr:rowOff>47625</xdr:rowOff>
    </xdr:from>
    <xdr:to>
      <xdr:col>13</xdr:col>
      <xdr:colOff>323850</xdr:colOff>
      <xdr:row>53</xdr:row>
      <xdr:rowOff>57150</xdr:rowOff>
    </xdr:to>
    <xdr:sp>
      <xdr:nvSpPr>
        <xdr:cNvPr id="3" name="TextBox 5"/>
        <xdr:cNvSpPr txBox="1">
          <a:spLocks noChangeArrowheads="1"/>
        </xdr:cNvSpPr>
      </xdr:nvSpPr>
      <xdr:spPr>
        <a:xfrm>
          <a:off x="0" y="9496425"/>
          <a:ext cx="5153025" cy="1171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Narrow"/>
              <a:ea typeface="Arial Narrow"/>
              <a:cs typeface="Arial Narrow"/>
            </a:rPr>
            <a:t>UTSKRIFTSANVISNING
</a:t>
          </a:r>
          <a:r>
            <a:rPr lang="en-US" cap="none" sz="1100" b="0" i="0" u="none" baseline="0">
              <a:latin typeface="Arial Narrow"/>
              <a:ea typeface="Arial Narrow"/>
              <a:cs typeface="Arial Narrow"/>
            </a:rPr>
            <a:t>Innehållet i olka blad har olika utskriftsformat</a:t>
          </a:r>
          <a:r>
            <a:rPr lang="en-US" cap="none" sz="1100" b="1" i="0" u="none" baseline="0">
              <a:latin typeface="Arial Narrow"/>
              <a:ea typeface="Arial Narrow"/>
              <a:cs typeface="Arial Narrow"/>
            </a:rPr>
            <a:t>. </a:t>
          </a:r>
          <a:r>
            <a:rPr lang="en-US" cap="none" sz="1100" b="0" i="0" u="none" baseline="0">
              <a:latin typeface="Arial Narrow"/>
              <a:ea typeface="Arial Narrow"/>
              <a:cs typeface="Arial Narrow"/>
            </a:rPr>
            <a:t>För utskrift av ATB lämnas följande instruktion.
</a:t>
          </a:r>
          <a:r>
            <a:rPr lang="en-US" cap="none" sz="1200" b="1" i="0" u="none" baseline="0">
              <a:latin typeface="Arial Narrow"/>
              <a:ea typeface="Arial Narrow"/>
              <a:cs typeface="Arial Narrow"/>
            </a:rPr>
            <a:t>Blad                  Sidformat        Sidor att skriva ut                OBS att ändring av kolumnbredd kan</a:t>
          </a:r>
          <a:r>
            <a:rPr lang="en-US" cap="none" sz="1100" b="0" i="0" u="none" baseline="0">
              <a:latin typeface="Arial Narrow"/>
              <a:ea typeface="Arial Narrow"/>
              <a:cs typeface="Arial Narrow"/>
            </a:rPr>
            <a:t>
A,B, Åtgärd         Stående A4         Sid 1 - 7 (Åtgärd 1,2,3,7)         </a:t>
          </a:r>
          <a:r>
            <a:rPr lang="en-US" cap="none" sz="1100" b="1" i="0" u="none" baseline="0">
              <a:latin typeface="Arial Narrow"/>
              <a:ea typeface="Arial Narrow"/>
              <a:cs typeface="Arial Narrow"/>
            </a:rPr>
            <a:t>ändra sidantal. Kolla före utskrift.</a:t>
          </a:r>
          <a:r>
            <a:rPr lang="en-US" cap="none" sz="1100" b="0" i="0" u="none" baseline="0">
              <a:latin typeface="Arial Narrow"/>
              <a:ea typeface="Arial Narrow"/>
              <a:cs typeface="Arial Narrow"/>
            </a:rPr>
            <a:t>
E-deklaration       Stående A4         Sid 1
Övriga                Liggande A4       Sid 1 - 2                 </a:t>
          </a:r>
        </a:p>
      </xdr:txBody>
    </xdr:sp>
    <xdr:clientData/>
  </xdr:twoCellAnchor>
  <xdr:twoCellAnchor>
    <xdr:from>
      <xdr:col>0</xdr:col>
      <xdr:colOff>28575</xdr:colOff>
      <xdr:row>41</xdr:row>
      <xdr:rowOff>95250</xdr:rowOff>
    </xdr:from>
    <xdr:to>
      <xdr:col>13</xdr:col>
      <xdr:colOff>314325</xdr:colOff>
      <xdr:row>45</xdr:row>
      <xdr:rowOff>114300</xdr:rowOff>
    </xdr:to>
    <xdr:sp>
      <xdr:nvSpPr>
        <xdr:cNvPr id="4" name="TextBox 6"/>
        <xdr:cNvSpPr txBox="1">
          <a:spLocks noChangeArrowheads="1"/>
        </xdr:cNvSpPr>
      </xdr:nvSpPr>
      <xdr:spPr>
        <a:xfrm>
          <a:off x="28575" y="8667750"/>
          <a:ext cx="5114925"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Narrow"/>
              <a:ea typeface="Arial Narrow"/>
              <a:cs typeface="Arial Narrow"/>
            </a:rPr>
            <a:t>ÅTGÄRDSTYPER
</a:t>
          </a:r>
          <a:r>
            <a:rPr lang="en-US" cap="none" sz="1100" b="0" i="0" u="none" baseline="0">
              <a:latin typeface="Arial Narrow"/>
              <a:ea typeface="Arial Narrow"/>
              <a:cs typeface="Arial Narrow"/>
            </a:rPr>
            <a:t>K-typ kan ha följande beteckningar: Klimatskal (K); Värmesystem (T); Ventilationssystem (A); Belysning (L); Elsystem (E); VA-system (VA); Undercentaler (UC); Pannor (P)</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6</xdr:row>
      <xdr:rowOff>190500</xdr:rowOff>
    </xdr:from>
    <xdr:to>
      <xdr:col>13</xdr:col>
      <xdr:colOff>0</xdr:colOff>
      <xdr:row>25</xdr:row>
      <xdr:rowOff>47625</xdr:rowOff>
    </xdr:to>
    <xdr:grpSp>
      <xdr:nvGrpSpPr>
        <xdr:cNvPr id="1" name="Group 1"/>
        <xdr:cNvGrpSpPr>
          <a:grpSpLocks/>
        </xdr:cNvGrpSpPr>
      </xdr:nvGrpSpPr>
      <xdr:grpSpPr>
        <a:xfrm>
          <a:off x="895350" y="1419225"/>
          <a:ext cx="3048000" cy="3838575"/>
          <a:chOff x="84" y="127"/>
          <a:chExt cx="283" cy="238"/>
        </a:xfrm>
        <a:solidFill>
          <a:srgbClr val="FFFFFF"/>
        </a:solidFill>
      </xdr:grpSpPr>
      <xdr:sp>
        <xdr:nvSpPr>
          <xdr:cNvPr id="2" name="Polygon 2"/>
          <xdr:cNvSpPr>
            <a:spLocks/>
          </xdr:cNvSpPr>
        </xdr:nvSpPr>
        <xdr:spPr>
          <a:xfrm>
            <a:off x="84" y="364"/>
            <a:ext cx="282" cy="1"/>
          </a:xfrm>
          <a:prstGeom prst="line">
            <a:avLst/>
          </a:prstGeom>
          <a:noFill/>
          <a:ln w="19050" cmpd="sng">
            <a:solidFill>
              <a:srgbClr val="00009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3" name="Polygon 3"/>
          <xdr:cNvSpPr>
            <a:spLocks/>
          </xdr:cNvSpPr>
        </xdr:nvSpPr>
        <xdr:spPr>
          <a:xfrm>
            <a:off x="85" y="127"/>
            <a:ext cx="139" cy="237"/>
          </a:xfrm>
          <a:custGeom>
            <a:pathLst>
              <a:path h="237" w="139">
                <a:moveTo>
                  <a:pt x="0" y="237"/>
                </a:moveTo>
                <a:lnTo>
                  <a:pt x="0" y="80"/>
                </a:lnTo>
                <a:lnTo>
                  <a:pt x="139" y="0"/>
                </a:lnTo>
              </a:path>
            </a:pathLst>
          </a:custGeom>
          <a:noFill/>
          <a:ln w="57150" cmpd="sng">
            <a:solidFill>
              <a:srgbClr val="00009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4" name="Polygon 4"/>
          <xdr:cNvSpPr>
            <a:spLocks/>
          </xdr:cNvSpPr>
        </xdr:nvSpPr>
        <xdr:spPr>
          <a:xfrm>
            <a:off x="223" y="127"/>
            <a:ext cx="143" cy="82"/>
          </a:xfrm>
          <a:prstGeom prst="line">
            <a:avLst/>
          </a:prstGeom>
          <a:noFill/>
          <a:ln w="28575" cmpd="sng">
            <a:solidFill>
              <a:srgbClr val="969696"/>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5" name="Polygon 5"/>
          <xdr:cNvSpPr>
            <a:spLocks/>
          </xdr:cNvSpPr>
        </xdr:nvSpPr>
        <xdr:spPr>
          <a:xfrm>
            <a:off x="366" y="209"/>
            <a:ext cx="1" cy="156"/>
          </a:xfrm>
          <a:prstGeom prst="line">
            <a:avLst/>
          </a:prstGeom>
          <a:noFill/>
          <a:ln w="28575" cmpd="sng">
            <a:solidFill>
              <a:srgbClr val="969696"/>
            </a:solidFill>
            <a:headEnd type="none"/>
            <a:tailEnd type="none"/>
          </a:ln>
        </xdr:spPr>
        <xdr:txBody>
          <a:bodyPr vertOverflow="clip" wrap="square"/>
          <a:p>
            <a:pPr algn="l">
              <a:defRPr/>
            </a:pPr>
            <a:r>
              <a:rPr lang="en-US" cap="none" u="none" baseline="0">
                <a:latin typeface="Verdana"/>
                <a:ea typeface="Verdana"/>
                <a:cs typeface="Verdana"/>
              </a:rPr>
              <a:t/>
            </a:r>
          </a:p>
        </xdr:txBody>
      </xdr:sp>
    </xdr:grpSp>
    <xdr:clientData/>
  </xdr:twoCellAnchor>
  <xdr:twoCellAnchor>
    <xdr:from>
      <xdr:col>3</xdr:col>
      <xdr:colOff>123825</xdr:colOff>
      <xdr:row>7</xdr:row>
      <xdr:rowOff>161925</xdr:rowOff>
    </xdr:from>
    <xdr:to>
      <xdr:col>12</xdr:col>
      <xdr:colOff>142875</xdr:colOff>
      <xdr:row>24</xdr:row>
      <xdr:rowOff>28575</xdr:rowOff>
    </xdr:to>
    <xdr:grpSp>
      <xdr:nvGrpSpPr>
        <xdr:cNvPr id="6" name="Group 6"/>
        <xdr:cNvGrpSpPr>
          <a:grpSpLocks/>
        </xdr:cNvGrpSpPr>
      </xdr:nvGrpSpPr>
      <xdr:grpSpPr>
        <a:xfrm>
          <a:off x="1038225" y="1600200"/>
          <a:ext cx="2762250" cy="3429000"/>
          <a:chOff x="84" y="127"/>
          <a:chExt cx="283" cy="238"/>
        </a:xfrm>
        <a:solidFill>
          <a:srgbClr val="FFFFFF"/>
        </a:solidFill>
      </xdr:grpSpPr>
      <xdr:sp>
        <xdr:nvSpPr>
          <xdr:cNvPr id="7" name="Polygon 7"/>
          <xdr:cNvSpPr>
            <a:spLocks/>
          </xdr:cNvSpPr>
        </xdr:nvSpPr>
        <xdr:spPr>
          <a:xfrm>
            <a:off x="84" y="364"/>
            <a:ext cx="282" cy="1"/>
          </a:xfrm>
          <a:prstGeom prst="line">
            <a:avLst/>
          </a:prstGeom>
          <a:noFill/>
          <a:ln w="19050" cmpd="sng">
            <a:solidFill>
              <a:srgbClr val="00009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8" name="Polygon 8"/>
          <xdr:cNvSpPr>
            <a:spLocks/>
          </xdr:cNvSpPr>
        </xdr:nvSpPr>
        <xdr:spPr>
          <a:xfrm>
            <a:off x="85" y="127"/>
            <a:ext cx="139" cy="237"/>
          </a:xfrm>
          <a:custGeom>
            <a:pathLst>
              <a:path h="237" w="139">
                <a:moveTo>
                  <a:pt x="0" y="237"/>
                </a:moveTo>
                <a:lnTo>
                  <a:pt x="0" y="80"/>
                </a:lnTo>
                <a:lnTo>
                  <a:pt x="139" y="0"/>
                </a:lnTo>
              </a:path>
            </a:pathLst>
          </a:custGeom>
          <a:noFill/>
          <a:ln w="57150" cmpd="sng">
            <a:solidFill>
              <a:srgbClr val="00009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9" name="Polygon 9"/>
          <xdr:cNvSpPr>
            <a:spLocks/>
          </xdr:cNvSpPr>
        </xdr:nvSpPr>
        <xdr:spPr>
          <a:xfrm>
            <a:off x="223" y="127"/>
            <a:ext cx="143" cy="82"/>
          </a:xfrm>
          <a:prstGeom prst="line">
            <a:avLst/>
          </a:prstGeom>
          <a:noFill/>
          <a:ln w="28575" cmpd="sng">
            <a:solidFill>
              <a:srgbClr val="969696"/>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0" name="Polygon 10"/>
          <xdr:cNvSpPr>
            <a:spLocks/>
          </xdr:cNvSpPr>
        </xdr:nvSpPr>
        <xdr:spPr>
          <a:xfrm>
            <a:off x="366" y="209"/>
            <a:ext cx="1" cy="156"/>
          </a:xfrm>
          <a:prstGeom prst="line">
            <a:avLst/>
          </a:prstGeom>
          <a:noFill/>
          <a:ln w="28575" cmpd="sng">
            <a:solidFill>
              <a:srgbClr val="969696"/>
            </a:solidFill>
            <a:headEnd type="none"/>
            <a:tailEnd type="none"/>
          </a:ln>
        </xdr:spPr>
        <xdr:txBody>
          <a:bodyPr vertOverflow="clip" wrap="square"/>
          <a:p>
            <a:pPr algn="l">
              <a:defRPr/>
            </a:pPr>
            <a:r>
              <a:rPr lang="en-US" cap="none" u="none" baseline="0">
                <a:latin typeface="Verdana"/>
                <a:ea typeface="Verdana"/>
                <a:cs typeface="Verdana"/>
              </a:rPr>
              <a:t/>
            </a:r>
          </a:p>
        </xdr:txBody>
      </xdr:sp>
    </xdr:grpSp>
    <xdr:clientData/>
  </xdr:twoCellAnchor>
  <xdr:twoCellAnchor>
    <xdr:from>
      <xdr:col>3</xdr:col>
      <xdr:colOff>276225</xdr:colOff>
      <xdr:row>8</xdr:row>
      <xdr:rowOff>133350</xdr:rowOff>
    </xdr:from>
    <xdr:to>
      <xdr:col>12</xdr:col>
      <xdr:colOff>9525</xdr:colOff>
      <xdr:row>23</xdr:row>
      <xdr:rowOff>19050</xdr:rowOff>
    </xdr:to>
    <xdr:grpSp>
      <xdr:nvGrpSpPr>
        <xdr:cNvPr id="11" name="Group 11"/>
        <xdr:cNvGrpSpPr>
          <a:grpSpLocks/>
        </xdr:cNvGrpSpPr>
      </xdr:nvGrpSpPr>
      <xdr:grpSpPr>
        <a:xfrm>
          <a:off x="1190625" y="1781175"/>
          <a:ext cx="2476500" cy="3028950"/>
          <a:chOff x="84" y="127"/>
          <a:chExt cx="283" cy="238"/>
        </a:xfrm>
        <a:solidFill>
          <a:srgbClr val="FFFFFF"/>
        </a:solidFill>
      </xdr:grpSpPr>
      <xdr:sp>
        <xdr:nvSpPr>
          <xdr:cNvPr id="12" name="Polygon 12"/>
          <xdr:cNvSpPr>
            <a:spLocks/>
          </xdr:cNvSpPr>
        </xdr:nvSpPr>
        <xdr:spPr>
          <a:xfrm>
            <a:off x="84" y="364"/>
            <a:ext cx="282" cy="1"/>
          </a:xfrm>
          <a:prstGeom prst="line">
            <a:avLst/>
          </a:prstGeom>
          <a:noFill/>
          <a:ln w="19050" cmpd="sng">
            <a:solidFill>
              <a:srgbClr val="00009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3" name="Polygon 13"/>
          <xdr:cNvSpPr>
            <a:spLocks/>
          </xdr:cNvSpPr>
        </xdr:nvSpPr>
        <xdr:spPr>
          <a:xfrm>
            <a:off x="85" y="127"/>
            <a:ext cx="139" cy="237"/>
          </a:xfrm>
          <a:custGeom>
            <a:pathLst>
              <a:path h="237" w="139">
                <a:moveTo>
                  <a:pt x="0" y="237"/>
                </a:moveTo>
                <a:lnTo>
                  <a:pt x="0" y="80"/>
                </a:lnTo>
                <a:lnTo>
                  <a:pt x="139" y="0"/>
                </a:lnTo>
              </a:path>
            </a:pathLst>
          </a:custGeom>
          <a:noFill/>
          <a:ln w="57150" cmpd="sng">
            <a:solidFill>
              <a:srgbClr val="00009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4" name="Polygon 14"/>
          <xdr:cNvSpPr>
            <a:spLocks/>
          </xdr:cNvSpPr>
        </xdr:nvSpPr>
        <xdr:spPr>
          <a:xfrm>
            <a:off x="223" y="127"/>
            <a:ext cx="143" cy="82"/>
          </a:xfrm>
          <a:prstGeom prst="line">
            <a:avLst/>
          </a:prstGeom>
          <a:noFill/>
          <a:ln w="28575" cmpd="sng">
            <a:solidFill>
              <a:srgbClr val="969696"/>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5" name="Polygon 15"/>
          <xdr:cNvSpPr>
            <a:spLocks/>
          </xdr:cNvSpPr>
        </xdr:nvSpPr>
        <xdr:spPr>
          <a:xfrm>
            <a:off x="366" y="209"/>
            <a:ext cx="1" cy="156"/>
          </a:xfrm>
          <a:prstGeom prst="line">
            <a:avLst/>
          </a:prstGeom>
          <a:noFill/>
          <a:ln w="28575" cmpd="sng">
            <a:solidFill>
              <a:srgbClr val="969696"/>
            </a:solidFill>
            <a:headEnd type="none"/>
            <a:tailEnd type="none"/>
          </a:ln>
        </xdr:spPr>
        <xdr:txBody>
          <a:bodyPr vertOverflow="clip" wrap="square"/>
          <a:p>
            <a:pPr algn="l">
              <a:defRPr/>
            </a:pPr>
            <a:r>
              <a:rPr lang="en-US" cap="none" u="none" baseline="0">
                <a:latin typeface="Verdana"/>
                <a:ea typeface="Verdana"/>
                <a:cs typeface="Verdana"/>
              </a:rPr>
              <a:t/>
            </a:r>
          </a:p>
        </xdr:txBody>
      </xdr:sp>
    </xdr:grpSp>
    <xdr:clientData/>
  </xdr:twoCellAnchor>
  <xdr:twoCellAnchor>
    <xdr:from>
      <xdr:col>4</xdr:col>
      <xdr:colOff>95250</xdr:colOff>
      <xdr:row>9</xdr:row>
      <xdr:rowOff>114300</xdr:rowOff>
    </xdr:from>
    <xdr:to>
      <xdr:col>11</xdr:col>
      <xdr:colOff>161925</xdr:colOff>
      <xdr:row>22</xdr:row>
      <xdr:rowOff>19050</xdr:rowOff>
    </xdr:to>
    <xdr:grpSp>
      <xdr:nvGrpSpPr>
        <xdr:cNvPr id="16" name="Group 16"/>
        <xdr:cNvGrpSpPr>
          <a:grpSpLocks/>
        </xdr:cNvGrpSpPr>
      </xdr:nvGrpSpPr>
      <xdr:grpSpPr>
        <a:xfrm>
          <a:off x="1314450" y="1971675"/>
          <a:ext cx="2209800" cy="2628900"/>
          <a:chOff x="84" y="127"/>
          <a:chExt cx="283" cy="238"/>
        </a:xfrm>
        <a:solidFill>
          <a:srgbClr val="FFFFFF"/>
        </a:solidFill>
      </xdr:grpSpPr>
      <xdr:sp>
        <xdr:nvSpPr>
          <xdr:cNvPr id="17" name="Polygon 17"/>
          <xdr:cNvSpPr>
            <a:spLocks/>
          </xdr:cNvSpPr>
        </xdr:nvSpPr>
        <xdr:spPr>
          <a:xfrm>
            <a:off x="84" y="364"/>
            <a:ext cx="282" cy="1"/>
          </a:xfrm>
          <a:prstGeom prst="line">
            <a:avLst/>
          </a:prstGeom>
          <a:noFill/>
          <a:ln w="19050" cmpd="sng">
            <a:solidFill>
              <a:srgbClr val="00009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8" name="Polygon 18"/>
          <xdr:cNvSpPr>
            <a:spLocks/>
          </xdr:cNvSpPr>
        </xdr:nvSpPr>
        <xdr:spPr>
          <a:xfrm>
            <a:off x="85" y="127"/>
            <a:ext cx="139" cy="237"/>
          </a:xfrm>
          <a:custGeom>
            <a:pathLst>
              <a:path h="237" w="139">
                <a:moveTo>
                  <a:pt x="0" y="237"/>
                </a:moveTo>
                <a:lnTo>
                  <a:pt x="0" y="80"/>
                </a:lnTo>
                <a:lnTo>
                  <a:pt x="139" y="0"/>
                </a:lnTo>
              </a:path>
            </a:pathLst>
          </a:custGeom>
          <a:noFill/>
          <a:ln w="57150" cmpd="sng">
            <a:solidFill>
              <a:srgbClr val="00009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9" name="Polygon 19"/>
          <xdr:cNvSpPr>
            <a:spLocks/>
          </xdr:cNvSpPr>
        </xdr:nvSpPr>
        <xdr:spPr>
          <a:xfrm>
            <a:off x="223" y="127"/>
            <a:ext cx="143" cy="82"/>
          </a:xfrm>
          <a:prstGeom prst="line">
            <a:avLst/>
          </a:prstGeom>
          <a:noFill/>
          <a:ln w="28575" cmpd="sng">
            <a:solidFill>
              <a:srgbClr val="969696"/>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20" name="Polygon 20"/>
          <xdr:cNvSpPr>
            <a:spLocks/>
          </xdr:cNvSpPr>
        </xdr:nvSpPr>
        <xdr:spPr>
          <a:xfrm>
            <a:off x="366" y="209"/>
            <a:ext cx="1" cy="156"/>
          </a:xfrm>
          <a:prstGeom prst="line">
            <a:avLst/>
          </a:prstGeom>
          <a:noFill/>
          <a:ln w="28575" cmpd="sng">
            <a:solidFill>
              <a:srgbClr val="969696"/>
            </a:solidFill>
            <a:headEnd type="none"/>
            <a:tailEnd type="none"/>
          </a:ln>
        </xdr:spPr>
        <xdr:txBody>
          <a:bodyPr vertOverflow="clip" wrap="square"/>
          <a:p>
            <a:pPr algn="l">
              <a:defRPr/>
            </a:pPr>
            <a:r>
              <a:rPr lang="en-US" cap="none" u="none" baseline="0">
                <a:latin typeface="Verdana"/>
                <a:ea typeface="Verdana"/>
                <a:cs typeface="Verdana"/>
              </a:rPr>
              <a:t/>
            </a:r>
          </a:p>
        </xdr:txBody>
      </xdr:sp>
    </xdr:grpSp>
    <xdr:clientData/>
  </xdr:twoCellAnchor>
  <xdr:twoCellAnchor>
    <xdr:from>
      <xdr:col>4</xdr:col>
      <xdr:colOff>219075</xdr:colOff>
      <xdr:row>10</xdr:row>
      <xdr:rowOff>95250</xdr:rowOff>
    </xdr:from>
    <xdr:to>
      <xdr:col>11</xdr:col>
      <xdr:colOff>47625</xdr:colOff>
      <xdr:row>21</xdr:row>
      <xdr:rowOff>19050</xdr:rowOff>
    </xdr:to>
    <xdr:grpSp>
      <xdr:nvGrpSpPr>
        <xdr:cNvPr id="21" name="Group 21"/>
        <xdr:cNvGrpSpPr>
          <a:grpSpLocks/>
        </xdr:cNvGrpSpPr>
      </xdr:nvGrpSpPr>
      <xdr:grpSpPr>
        <a:xfrm>
          <a:off x="1438275" y="2162175"/>
          <a:ext cx="1971675" cy="2228850"/>
          <a:chOff x="84" y="127"/>
          <a:chExt cx="283" cy="238"/>
        </a:xfrm>
        <a:solidFill>
          <a:srgbClr val="FFFFFF"/>
        </a:solidFill>
      </xdr:grpSpPr>
      <xdr:sp>
        <xdr:nvSpPr>
          <xdr:cNvPr id="22" name="Polygon 22"/>
          <xdr:cNvSpPr>
            <a:spLocks/>
          </xdr:cNvSpPr>
        </xdr:nvSpPr>
        <xdr:spPr>
          <a:xfrm>
            <a:off x="84" y="364"/>
            <a:ext cx="282" cy="1"/>
          </a:xfrm>
          <a:prstGeom prst="line">
            <a:avLst/>
          </a:prstGeom>
          <a:noFill/>
          <a:ln w="19050" cmpd="sng">
            <a:solidFill>
              <a:srgbClr val="00009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23" name="Polygon 23"/>
          <xdr:cNvSpPr>
            <a:spLocks/>
          </xdr:cNvSpPr>
        </xdr:nvSpPr>
        <xdr:spPr>
          <a:xfrm>
            <a:off x="85" y="127"/>
            <a:ext cx="139" cy="237"/>
          </a:xfrm>
          <a:custGeom>
            <a:pathLst>
              <a:path h="237" w="139">
                <a:moveTo>
                  <a:pt x="0" y="237"/>
                </a:moveTo>
                <a:lnTo>
                  <a:pt x="0" y="80"/>
                </a:lnTo>
                <a:lnTo>
                  <a:pt x="139" y="0"/>
                </a:lnTo>
              </a:path>
            </a:pathLst>
          </a:custGeom>
          <a:noFill/>
          <a:ln w="57150" cmpd="sng">
            <a:solidFill>
              <a:srgbClr val="00009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24" name="Polygon 24"/>
          <xdr:cNvSpPr>
            <a:spLocks/>
          </xdr:cNvSpPr>
        </xdr:nvSpPr>
        <xdr:spPr>
          <a:xfrm>
            <a:off x="223" y="127"/>
            <a:ext cx="143" cy="82"/>
          </a:xfrm>
          <a:prstGeom prst="line">
            <a:avLst/>
          </a:prstGeom>
          <a:noFill/>
          <a:ln w="28575" cmpd="sng">
            <a:solidFill>
              <a:srgbClr val="969696"/>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25" name="Polygon 25"/>
          <xdr:cNvSpPr>
            <a:spLocks/>
          </xdr:cNvSpPr>
        </xdr:nvSpPr>
        <xdr:spPr>
          <a:xfrm>
            <a:off x="366" y="209"/>
            <a:ext cx="1" cy="156"/>
          </a:xfrm>
          <a:prstGeom prst="line">
            <a:avLst/>
          </a:prstGeom>
          <a:noFill/>
          <a:ln w="28575" cmpd="sng">
            <a:solidFill>
              <a:srgbClr val="969696"/>
            </a:solidFill>
            <a:headEnd type="none"/>
            <a:tailEnd type="none"/>
          </a:ln>
        </xdr:spPr>
        <xdr:txBody>
          <a:bodyPr vertOverflow="clip" wrap="square"/>
          <a:p>
            <a:pPr algn="l">
              <a:defRPr/>
            </a:pPr>
            <a:r>
              <a:rPr lang="en-US" cap="none" u="none" baseline="0">
                <a:latin typeface="Verdana"/>
                <a:ea typeface="Verdana"/>
                <a:cs typeface="Verdana"/>
              </a:rPr>
              <a:t/>
            </a:r>
          </a:p>
        </xdr:txBody>
      </xdr:sp>
    </xdr:grpSp>
    <xdr:clientData/>
  </xdr:twoCellAnchor>
  <xdr:twoCellAnchor>
    <xdr:from>
      <xdr:col>5</xdr:col>
      <xdr:colOff>47625</xdr:colOff>
      <xdr:row>11</xdr:row>
      <xdr:rowOff>76200</xdr:rowOff>
    </xdr:from>
    <xdr:to>
      <xdr:col>10</xdr:col>
      <xdr:colOff>228600</xdr:colOff>
      <xdr:row>20</xdr:row>
      <xdr:rowOff>19050</xdr:rowOff>
    </xdr:to>
    <xdr:grpSp>
      <xdr:nvGrpSpPr>
        <xdr:cNvPr id="26" name="Group 26"/>
        <xdr:cNvGrpSpPr>
          <a:grpSpLocks/>
        </xdr:cNvGrpSpPr>
      </xdr:nvGrpSpPr>
      <xdr:grpSpPr>
        <a:xfrm>
          <a:off x="1571625" y="2352675"/>
          <a:ext cx="1714500" cy="1828800"/>
          <a:chOff x="84" y="127"/>
          <a:chExt cx="283" cy="238"/>
        </a:xfrm>
        <a:solidFill>
          <a:srgbClr val="FFFFFF"/>
        </a:solidFill>
      </xdr:grpSpPr>
      <xdr:sp>
        <xdr:nvSpPr>
          <xdr:cNvPr id="27" name="Polygon 27"/>
          <xdr:cNvSpPr>
            <a:spLocks/>
          </xdr:cNvSpPr>
        </xdr:nvSpPr>
        <xdr:spPr>
          <a:xfrm>
            <a:off x="84" y="364"/>
            <a:ext cx="282" cy="1"/>
          </a:xfrm>
          <a:prstGeom prst="line">
            <a:avLst/>
          </a:prstGeom>
          <a:noFill/>
          <a:ln w="19050" cmpd="sng">
            <a:solidFill>
              <a:srgbClr val="00009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28" name="Polygon 28"/>
          <xdr:cNvSpPr>
            <a:spLocks/>
          </xdr:cNvSpPr>
        </xdr:nvSpPr>
        <xdr:spPr>
          <a:xfrm>
            <a:off x="85" y="127"/>
            <a:ext cx="139" cy="237"/>
          </a:xfrm>
          <a:custGeom>
            <a:pathLst>
              <a:path h="237" w="139">
                <a:moveTo>
                  <a:pt x="0" y="237"/>
                </a:moveTo>
                <a:lnTo>
                  <a:pt x="0" y="80"/>
                </a:lnTo>
                <a:lnTo>
                  <a:pt x="139" y="0"/>
                </a:lnTo>
              </a:path>
            </a:pathLst>
          </a:custGeom>
          <a:noFill/>
          <a:ln w="57150" cmpd="sng">
            <a:solidFill>
              <a:srgbClr val="00009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29" name="Polygon 29"/>
          <xdr:cNvSpPr>
            <a:spLocks/>
          </xdr:cNvSpPr>
        </xdr:nvSpPr>
        <xdr:spPr>
          <a:xfrm>
            <a:off x="223" y="127"/>
            <a:ext cx="143" cy="82"/>
          </a:xfrm>
          <a:prstGeom prst="line">
            <a:avLst/>
          </a:prstGeom>
          <a:noFill/>
          <a:ln w="28575" cmpd="sng">
            <a:solidFill>
              <a:srgbClr val="969696"/>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30" name="Polygon 30"/>
          <xdr:cNvSpPr>
            <a:spLocks/>
          </xdr:cNvSpPr>
        </xdr:nvSpPr>
        <xdr:spPr>
          <a:xfrm>
            <a:off x="366" y="209"/>
            <a:ext cx="1" cy="156"/>
          </a:xfrm>
          <a:prstGeom prst="line">
            <a:avLst/>
          </a:prstGeom>
          <a:noFill/>
          <a:ln w="28575" cmpd="sng">
            <a:solidFill>
              <a:srgbClr val="969696"/>
            </a:solidFill>
            <a:headEnd type="none"/>
            <a:tailEnd type="none"/>
          </a:ln>
        </xdr:spPr>
        <xdr:txBody>
          <a:bodyPr vertOverflow="clip" wrap="square"/>
          <a:p>
            <a:pPr algn="l">
              <a:defRPr/>
            </a:pPr>
            <a:r>
              <a:rPr lang="en-US" cap="none" u="none" baseline="0">
                <a:latin typeface="Verdana"/>
                <a:ea typeface="Verdana"/>
                <a:cs typeface="Verdana"/>
              </a:rPr>
              <a:t/>
            </a:r>
          </a:p>
        </xdr:txBody>
      </xdr:sp>
    </xdr:grpSp>
    <xdr:clientData/>
  </xdr:twoCellAnchor>
  <xdr:twoCellAnchor>
    <xdr:from>
      <xdr:col>5</xdr:col>
      <xdr:colOff>171450</xdr:colOff>
      <xdr:row>12</xdr:row>
      <xdr:rowOff>47625</xdr:rowOff>
    </xdr:from>
    <xdr:to>
      <xdr:col>10</xdr:col>
      <xdr:colOff>85725</xdr:colOff>
      <xdr:row>19</xdr:row>
      <xdr:rowOff>19050</xdr:rowOff>
    </xdr:to>
    <xdr:grpSp>
      <xdr:nvGrpSpPr>
        <xdr:cNvPr id="31" name="Group 31"/>
        <xdr:cNvGrpSpPr>
          <a:grpSpLocks/>
        </xdr:cNvGrpSpPr>
      </xdr:nvGrpSpPr>
      <xdr:grpSpPr>
        <a:xfrm>
          <a:off x="1695450" y="2533650"/>
          <a:ext cx="1447800" cy="1438275"/>
          <a:chOff x="84" y="127"/>
          <a:chExt cx="283" cy="238"/>
        </a:xfrm>
        <a:solidFill>
          <a:srgbClr val="FFFFFF"/>
        </a:solidFill>
      </xdr:grpSpPr>
      <xdr:sp>
        <xdr:nvSpPr>
          <xdr:cNvPr id="32" name="Polygon 32"/>
          <xdr:cNvSpPr>
            <a:spLocks/>
          </xdr:cNvSpPr>
        </xdr:nvSpPr>
        <xdr:spPr>
          <a:xfrm>
            <a:off x="84" y="364"/>
            <a:ext cx="282" cy="1"/>
          </a:xfrm>
          <a:prstGeom prst="line">
            <a:avLst/>
          </a:prstGeom>
          <a:noFill/>
          <a:ln w="19050" cmpd="sng">
            <a:solidFill>
              <a:srgbClr val="00009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33" name="Polygon 33"/>
          <xdr:cNvSpPr>
            <a:spLocks/>
          </xdr:cNvSpPr>
        </xdr:nvSpPr>
        <xdr:spPr>
          <a:xfrm>
            <a:off x="85" y="127"/>
            <a:ext cx="139" cy="237"/>
          </a:xfrm>
          <a:custGeom>
            <a:pathLst>
              <a:path h="237" w="139">
                <a:moveTo>
                  <a:pt x="0" y="237"/>
                </a:moveTo>
                <a:lnTo>
                  <a:pt x="0" y="80"/>
                </a:lnTo>
                <a:lnTo>
                  <a:pt x="139" y="0"/>
                </a:lnTo>
              </a:path>
            </a:pathLst>
          </a:custGeom>
          <a:noFill/>
          <a:ln w="57150" cmpd="sng">
            <a:solidFill>
              <a:srgbClr val="00009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34" name="Polygon 34"/>
          <xdr:cNvSpPr>
            <a:spLocks/>
          </xdr:cNvSpPr>
        </xdr:nvSpPr>
        <xdr:spPr>
          <a:xfrm>
            <a:off x="223" y="127"/>
            <a:ext cx="143" cy="82"/>
          </a:xfrm>
          <a:prstGeom prst="line">
            <a:avLst/>
          </a:prstGeom>
          <a:noFill/>
          <a:ln w="28575" cmpd="sng">
            <a:solidFill>
              <a:srgbClr val="969696"/>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35" name="Polygon 35"/>
          <xdr:cNvSpPr>
            <a:spLocks/>
          </xdr:cNvSpPr>
        </xdr:nvSpPr>
        <xdr:spPr>
          <a:xfrm>
            <a:off x="366" y="209"/>
            <a:ext cx="1" cy="156"/>
          </a:xfrm>
          <a:prstGeom prst="line">
            <a:avLst/>
          </a:prstGeom>
          <a:noFill/>
          <a:ln w="28575" cmpd="sng">
            <a:solidFill>
              <a:srgbClr val="969696"/>
            </a:solidFill>
            <a:headEnd type="none"/>
            <a:tailEnd type="none"/>
          </a:ln>
        </xdr:spPr>
        <xdr:txBody>
          <a:bodyPr vertOverflow="clip" wrap="square"/>
          <a:p>
            <a:pPr algn="l">
              <a:defRPr/>
            </a:pPr>
            <a:r>
              <a:rPr lang="en-US" cap="none" u="none" baseline="0">
                <a:latin typeface="Verdana"/>
                <a:ea typeface="Verdana"/>
                <a:cs typeface="Verdana"/>
              </a:rPr>
              <a:t/>
            </a:r>
          </a:p>
        </xdr:txBody>
      </xdr:sp>
    </xdr:grpSp>
    <xdr:clientData/>
  </xdr:twoCellAnchor>
  <xdr:twoCellAnchor>
    <xdr:from>
      <xdr:col>1</xdr:col>
      <xdr:colOff>9525</xdr:colOff>
      <xdr:row>2</xdr:row>
      <xdr:rowOff>180975</xdr:rowOff>
    </xdr:from>
    <xdr:to>
      <xdr:col>15</xdr:col>
      <xdr:colOff>0</xdr:colOff>
      <xdr:row>46</xdr:row>
      <xdr:rowOff>9525</xdr:rowOff>
    </xdr:to>
    <xdr:sp>
      <xdr:nvSpPr>
        <xdr:cNvPr id="36" name="Polygon 36"/>
        <xdr:cNvSpPr>
          <a:spLocks/>
        </xdr:cNvSpPr>
      </xdr:nvSpPr>
      <xdr:spPr>
        <a:xfrm>
          <a:off x="314325" y="552450"/>
          <a:ext cx="4238625" cy="8210550"/>
        </a:xfrm>
        <a:custGeom>
          <a:pathLst>
            <a:path h="571" w="389">
              <a:moveTo>
                <a:pt x="0" y="569"/>
              </a:moveTo>
              <a:lnTo>
                <a:pt x="0" y="0"/>
              </a:lnTo>
              <a:lnTo>
                <a:pt x="389" y="0"/>
              </a:lnTo>
              <a:lnTo>
                <a:pt x="389" y="571"/>
              </a:lnTo>
            </a:path>
          </a:pathLst>
        </a:custGeom>
        <a:noFill/>
        <a:ln w="12700" cmpd="sng">
          <a:solidFill>
            <a:srgbClr val="00009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9525</xdr:colOff>
      <xdr:row>46</xdr:row>
      <xdr:rowOff>0</xdr:rowOff>
    </xdr:from>
    <xdr:to>
      <xdr:col>15</xdr:col>
      <xdr:colOff>9525</xdr:colOff>
      <xdr:row>46</xdr:row>
      <xdr:rowOff>9525</xdr:rowOff>
    </xdr:to>
    <xdr:sp>
      <xdr:nvSpPr>
        <xdr:cNvPr id="37" name="Polygon 37"/>
        <xdr:cNvSpPr>
          <a:spLocks/>
        </xdr:cNvSpPr>
      </xdr:nvSpPr>
      <xdr:spPr>
        <a:xfrm>
          <a:off x="314325" y="8753475"/>
          <a:ext cx="4248150" cy="9525"/>
        </a:xfrm>
        <a:prstGeom prst="line">
          <a:avLst/>
        </a:prstGeom>
        <a:noFill/>
        <a:ln w="12700" cmpd="sng">
          <a:solidFill>
            <a:srgbClr val="00009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47625</xdr:colOff>
      <xdr:row>3</xdr:row>
      <xdr:rowOff>19050</xdr:rowOff>
    </xdr:from>
    <xdr:to>
      <xdr:col>14</xdr:col>
      <xdr:colOff>276225</xdr:colOff>
      <xdr:row>45</xdr:row>
      <xdr:rowOff>133350</xdr:rowOff>
    </xdr:to>
    <xdr:sp>
      <xdr:nvSpPr>
        <xdr:cNvPr id="38" name="Polygon 38"/>
        <xdr:cNvSpPr>
          <a:spLocks/>
        </xdr:cNvSpPr>
      </xdr:nvSpPr>
      <xdr:spPr>
        <a:xfrm>
          <a:off x="352425" y="600075"/>
          <a:ext cx="4171950" cy="8124825"/>
        </a:xfrm>
        <a:custGeom>
          <a:pathLst>
            <a:path h="571" w="389">
              <a:moveTo>
                <a:pt x="0" y="569"/>
              </a:moveTo>
              <a:lnTo>
                <a:pt x="0" y="0"/>
              </a:lnTo>
              <a:lnTo>
                <a:pt x="389" y="0"/>
              </a:lnTo>
              <a:lnTo>
                <a:pt x="389" y="571"/>
              </a:lnTo>
            </a:path>
          </a:pathLst>
        </a:custGeom>
        <a:noFill/>
        <a:ln w="12700" cmpd="sng">
          <a:solidFill>
            <a:srgbClr val="00009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47625</xdr:colOff>
      <xdr:row>45</xdr:row>
      <xdr:rowOff>123825</xdr:rowOff>
    </xdr:from>
    <xdr:to>
      <xdr:col>14</xdr:col>
      <xdr:colOff>276225</xdr:colOff>
      <xdr:row>45</xdr:row>
      <xdr:rowOff>133350</xdr:rowOff>
    </xdr:to>
    <xdr:sp>
      <xdr:nvSpPr>
        <xdr:cNvPr id="39" name="Polygon 39"/>
        <xdr:cNvSpPr>
          <a:spLocks/>
        </xdr:cNvSpPr>
      </xdr:nvSpPr>
      <xdr:spPr>
        <a:xfrm>
          <a:off x="352425" y="8715375"/>
          <a:ext cx="41719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32</xdr:row>
      <xdr:rowOff>0</xdr:rowOff>
    </xdr:from>
    <xdr:to>
      <xdr:col>11</xdr:col>
      <xdr:colOff>342900</xdr:colOff>
      <xdr:row>33</xdr:row>
      <xdr:rowOff>0</xdr:rowOff>
    </xdr:to>
    <xdr:sp>
      <xdr:nvSpPr>
        <xdr:cNvPr id="1" name="TextBox 20"/>
        <xdr:cNvSpPr txBox="1">
          <a:spLocks noChangeArrowheads="1"/>
        </xdr:cNvSpPr>
      </xdr:nvSpPr>
      <xdr:spPr>
        <a:xfrm>
          <a:off x="9525" y="6705600"/>
          <a:ext cx="4543425" cy="209550"/>
        </a:xfrm>
        <a:prstGeom prst="rect">
          <a:avLst/>
        </a:prstGeom>
        <a:blipFill>
          <a:blip r:embed="rId1"/>
          <a:srcRect/>
          <a:stretch>
            <a:fillRect/>
          </a:stretch>
        </a:blipFill>
        <a:ln w="3175" cmpd="sng">
          <a:solidFill>
            <a:srgbClr val="000000"/>
          </a:solidFill>
          <a:headEnd type="none"/>
          <a:tailEnd type="none"/>
        </a:ln>
      </xdr:spPr>
      <xdr:txBody>
        <a:bodyPr vertOverflow="clip" wrap="square"/>
        <a:p>
          <a:pPr algn="r">
            <a:defRPr/>
          </a:pPr>
          <a:r>
            <a:rPr lang="en-US" cap="none" sz="1000" b="0" i="0" u="none" baseline="0">
              <a:latin typeface="Arial Narrow"/>
              <a:ea typeface="Arial Narrow"/>
              <a:cs typeface="Arial Narrow"/>
            </a:rPr>
            <a:t>I förhållande till referensbyggnaden är energiprestanda för denna byggnad</a:t>
          </a:r>
          <a:r>
            <a:rPr lang="en-US" cap="none" sz="1100" b="0" i="0" u="none" baseline="0">
              <a:latin typeface="Arial Narrow"/>
              <a:ea typeface="Arial Narrow"/>
              <a:cs typeface="Arial Narrow"/>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5.vml" /><Relationship Id="rId3" Type="http://schemas.openxmlformats.org/officeDocument/2006/relationships/drawing" Target="../drawings/drawing3.x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6.vml" /><Relationship Id="rId3" Type="http://schemas.openxmlformats.org/officeDocument/2006/relationships/drawing" Target="../drawings/drawing4.x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7.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F7:AC39"/>
  <sheetViews>
    <sheetView tabSelected="1" zoomScaleSheetLayoutView="100" workbookViewId="0" topLeftCell="A1">
      <selection activeCell="O30" sqref="O30"/>
    </sheetView>
  </sheetViews>
  <sheetFormatPr defaultColWidth="11.00390625" defaultRowHeight="12.75"/>
  <cols>
    <col min="1" max="15" width="4.00390625" style="154" customWidth="1"/>
    <col min="16" max="16" width="4.25390625" style="154" customWidth="1"/>
    <col min="17" max="16384" width="4.00390625" style="154" customWidth="1"/>
  </cols>
  <sheetData>
    <row r="1" ht="12.75" customHeight="1"/>
    <row r="2" ht="12.75" customHeight="1"/>
    <row r="3" ht="12.75" customHeight="1"/>
    <row r="4" ht="12.75" customHeight="1"/>
    <row r="5" ht="12.75" customHeight="1"/>
    <row r="6" ht="12.75" customHeight="1"/>
    <row r="7" ht="12.75" customHeight="1">
      <c r="P7" s="318"/>
    </row>
    <row r="8" ht="12.75" customHeight="1"/>
    <row r="9" ht="12.75" customHeight="1"/>
    <row r="10" ht="12.75" customHeight="1"/>
    <row r="11" ht="12.75" customHeight="1"/>
    <row r="12" ht="12.75" customHeight="1"/>
    <row r="13" ht="12.75" customHeight="1"/>
    <row r="14" ht="12.75" customHeight="1"/>
    <row r="15" spans="24:29" ht="12.75" customHeight="1">
      <c r="X15"/>
      <c r="Y15"/>
      <c r="Z15"/>
      <c r="AA15"/>
      <c r="AB15"/>
      <c r="AC15"/>
    </row>
    <row r="16" spans="24:29" ht="12.75" customHeight="1">
      <c r="X16"/>
      <c r="Y16"/>
      <c r="Z16"/>
      <c r="AA16"/>
      <c r="AB16"/>
      <c r="AC16"/>
    </row>
    <row r="17" spans="24:29" ht="12.75" customHeight="1">
      <c r="X17"/>
      <c r="Y17"/>
      <c r="Z17"/>
      <c r="AA17"/>
      <c r="AB17"/>
      <c r="AC17"/>
    </row>
    <row r="18" ht="12.75" customHeight="1"/>
    <row r="19" ht="12.75" customHeight="1"/>
    <row r="20" ht="15" customHeight="1">
      <c r="P20" s="797" t="s">
        <v>1210</v>
      </c>
    </row>
    <row r="21" ht="21.75" customHeight="1">
      <c r="P21" s="798" t="s">
        <v>1209</v>
      </c>
    </row>
    <row r="22" ht="42" customHeight="1">
      <c r="P22" s="750" t="s">
        <v>56</v>
      </c>
    </row>
    <row r="23" ht="15.75" customHeight="1">
      <c r="P23" s="341"/>
    </row>
    <row r="24" ht="12.75" customHeight="1">
      <c r="P24" s="295"/>
    </row>
    <row r="25" spans="13:16" ht="16.5" customHeight="1">
      <c r="M25" s="317"/>
      <c r="N25" s="317"/>
      <c r="O25"/>
      <c r="P25" s="771" t="s">
        <v>353</v>
      </c>
    </row>
    <row r="26" spans="13:16" ht="18" customHeight="1">
      <c r="M26" s="317"/>
      <c r="N26" s="317"/>
      <c r="O26"/>
      <c r="P26" s="772">
        <f>A!$D$55</f>
        <v>0</v>
      </c>
    </row>
    <row r="27" spans="13:16" ht="18" customHeight="1">
      <c r="M27" s="317"/>
      <c r="N27" s="317"/>
      <c r="O27"/>
      <c r="P27" s="773">
        <f>A!$C$76</f>
        <v>0</v>
      </c>
    </row>
    <row r="28" ht="15.75" customHeight="1">
      <c r="P28" s="747"/>
    </row>
    <row r="29" spans="6:16" ht="16.5" customHeight="1">
      <c r="F29" s="155"/>
      <c r="O29" s="770" t="s">
        <v>21</v>
      </c>
      <c r="P29" s="774">
        <f>A!$C$68</f>
        <v>0</v>
      </c>
    </row>
    <row r="30" ht="12.75" customHeight="1">
      <c r="P30" s="769"/>
    </row>
    <row r="31" spans="6:19" ht="21" customHeight="1">
      <c r="F31" s="156"/>
      <c r="S31" s="294" t="s">
        <v>388</v>
      </c>
    </row>
    <row r="32" ht="16.5" customHeight="1"/>
    <row r="33" ht="12.75" customHeight="1">
      <c r="I33" s="294"/>
    </row>
    <row r="34" ht="12.75" customHeight="1"/>
    <row r="35" ht="12.75" customHeight="1"/>
    <row r="36" ht="12.75" customHeight="1"/>
    <row r="37" ht="12.75" customHeight="1"/>
    <row r="38" ht="12.75" customHeight="1">
      <c r="P38" s="318"/>
    </row>
    <row r="39" ht="12.75" customHeight="1">
      <c r="P39" s="318"/>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21.75" customHeight="1"/>
  </sheetData>
  <printOptions/>
  <pageMargins left="1.1811023622047245" right="0.7874015748031497" top="1.5748031496062993" bottom="1.1811023622047245" header="0" footer="0"/>
  <pageSetup orientation="portrait" paperSize="9"/>
  <drawing r:id="rId1"/>
</worksheet>
</file>

<file path=xl/worksheets/sheet10.xml><?xml version="1.0" encoding="utf-8"?>
<worksheet xmlns="http://schemas.openxmlformats.org/spreadsheetml/2006/main" xmlns:r="http://schemas.openxmlformats.org/officeDocument/2006/relationships">
  <dimension ref="A1:Y96"/>
  <sheetViews>
    <sheetView view="pageBreakPreview" zoomScaleSheetLayoutView="100" workbookViewId="0" topLeftCell="A1">
      <selection activeCell="M52" sqref="M52"/>
    </sheetView>
  </sheetViews>
  <sheetFormatPr defaultColWidth="11.00390625" defaultRowHeight="12.75"/>
  <cols>
    <col min="1" max="1" width="3.25390625" style="11" customWidth="1"/>
    <col min="2" max="2" width="15.25390625" style="1" customWidth="1"/>
    <col min="3" max="3" width="14.125" style="1" customWidth="1"/>
    <col min="4" max="4" width="4.75390625" style="1" customWidth="1"/>
    <col min="5" max="5" width="5.00390625" style="1" customWidth="1"/>
    <col min="6" max="6" width="4.75390625" style="1" customWidth="1"/>
    <col min="7" max="7" width="4.375" style="1" customWidth="1"/>
    <col min="8" max="8" width="5.25390625" style="1" customWidth="1"/>
    <col min="9" max="9" width="3.00390625" style="11" customWidth="1"/>
    <col min="10" max="10" width="2.375" style="11" customWidth="1"/>
    <col min="11" max="11" width="3.00390625" style="11" customWidth="1"/>
    <col min="12" max="12" width="2.625" style="11" customWidth="1"/>
    <col min="13" max="13" width="15.875" style="11" customWidth="1"/>
    <col min="14" max="14" width="19.75390625" style="11" customWidth="1"/>
    <col min="15" max="15" width="18.875" style="1" customWidth="1"/>
    <col min="16" max="16" width="17.375" style="1" customWidth="1"/>
    <col min="17" max="18" width="0.12890625" style="1" customWidth="1"/>
    <col min="19" max="16384" width="10.75390625" style="1" customWidth="1"/>
  </cols>
  <sheetData>
    <row r="1" spans="1:25" ht="15">
      <c r="A1" s="52"/>
      <c r="B1" s="84" t="s">
        <v>270</v>
      </c>
      <c r="C1" s="4">
        <f>A!J3</f>
        <v>0</v>
      </c>
      <c r="D1" s="2"/>
      <c r="E1" s="368"/>
      <c r="F1" s="30"/>
      <c r="G1" s="95" t="s">
        <v>721</v>
      </c>
      <c r="H1" s="282" t="e">
        <f>#REF!</f>
        <v>#REF!</v>
      </c>
      <c r="I1" s="369"/>
      <c r="J1" s="370"/>
      <c r="K1" s="288"/>
      <c r="L1" s="289"/>
      <c r="M1" s="5"/>
      <c r="N1" s="5"/>
      <c r="X1" s="38" t="s">
        <v>1148</v>
      </c>
      <c r="Y1" s="38" t="s">
        <v>1149</v>
      </c>
    </row>
    <row r="2" spans="1:25" ht="15">
      <c r="A2" s="52"/>
      <c r="B2" s="84" t="s">
        <v>969</v>
      </c>
      <c r="C2" s="4">
        <f>A!J4</f>
        <v>0</v>
      </c>
      <c r="D2" s="2"/>
      <c r="E2" s="368"/>
      <c r="F2" s="30"/>
      <c r="G2" s="95" t="s">
        <v>588</v>
      </c>
      <c r="H2" s="282" t="e">
        <f>#REF!</f>
        <v>#REF!</v>
      </c>
      <c r="I2" s="369"/>
      <c r="J2" s="370"/>
      <c r="K2" s="288"/>
      <c r="L2" s="289"/>
      <c r="M2" s="5"/>
      <c r="N2" s="5"/>
      <c r="O2" s="3"/>
      <c r="P2" s="42"/>
      <c r="X2" s="38"/>
      <c r="Y2" s="38" t="s">
        <v>1150</v>
      </c>
    </row>
    <row r="3" spans="1:25" ht="15">
      <c r="A3" s="52"/>
      <c r="B3" s="85"/>
      <c r="C3" s="73"/>
      <c r="D3" s="2"/>
      <c r="E3" s="368"/>
      <c r="F3" s="30"/>
      <c r="G3" s="95" t="s">
        <v>589</v>
      </c>
      <c r="H3" s="282" t="e">
        <f>#REF!</f>
        <v>#REF!</v>
      </c>
      <c r="I3" s="369"/>
      <c r="J3" s="370"/>
      <c r="K3" s="288"/>
      <c r="L3" s="289"/>
      <c r="M3" s="5"/>
      <c r="N3" s="5"/>
      <c r="O3" s="3"/>
      <c r="P3" s="42"/>
      <c r="X3" s="38"/>
      <c r="Y3" s="38" t="s">
        <v>958</v>
      </c>
    </row>
    <row r="4" spans="2:25" ht="12.75">
      <c r="B4" s="2"/>
      <c r="C4" s="2"/>
      <c r="D4" s="2"/>
      <c r="E4" s="368"/>
      <c r="F4" s="30"/>
      <c r="G4" s="95" t="s">
        <v>145</v>
      </c>
      <c r="H4" s="282" t="e">
        <f>#REF!</f>
        <v>#REF!</v>
      </c>
      <c r="I4" s="369"/>
      <c r="J4" s="370"/>
      <c r="K4" s="288"/>
      <c r="L4" s="289"/>
      <c r="M4" s="5"/>
      <c r="N4" s="5"/>
      <c r="O4" s="3"/>
      <c r="P4" s="42"/>
      <c r="X4" s="38"/>
      <c r="Y4" s="38" t="s">
        <v>959</v>
      </c>
    </row>
    <row r="5" spans="2:25" ht="12.75">
      <c r="B5" s="87" t="s">
        <v>994</v>
      </c>
      <c r="C5" s="2"/>
      <c r="D5" s="2"/>
      <c r="E5" s="2"/>
      <c r="F5" s="2"/>
      <c r="G5" s="2"/>
      <c r="H5" s="2"/>
      <c r="I5" s="5"/>
      <c r="J5" s="5"/>
      <c r="K5" s="5"/>
      <c r="L5" s="5"/>
      <c r="M5" s="5"/>
      <c r="N5" s="5"/>
      <c r="O5" s="3"/>
      <c r="P5" s="3"/>
      <c r="X5" s="38"/>
      <c r="Y5" s="38" t="s">
        <v>798</v>
      </c>
    </row>
    <row r="6" spans="1:25" ht="15">
      <c r="A6" s="25"/>
      <c r="B6" s="94" t="s">
        <v>638</v>
      </c>
      <c r="C6" s="60"/>
      <c r="D6" s="364" t="s">
        <v>1304</v>
      </c>
      <c r="E6" s="61"/>
      <c r="F6" s="61"/>
      <c r="G6" s="61"/>
      <c r="H6" s="62" t="s">
        <v>903</v>
      </c>
      <c r="I6"/>
      <c r="J6"/>
      <c r="K6"/>
      <c r="L6"/>
      <c r="M6"/>
      <c r="N6" s="5"/>
      <c r="O6" s="3"/>
      <c r="P6" s="3"/>
      <c r="X6" s="38"/>
      <c r="Y6" s="38" t="s">
        <v>1292</v>
      </c>
    </row>
    <row r="7" spans="1:25" ht="15">
      <c r="A7" s="23"/>
      <c r="B7" s="34"/>
      <c r="C7" s="63" t="s">
        <v>787</v>
      </c>
      <c r="D7" s="63" t="s">
        <v>149</v>
      </c>
      <c r="E7" s="63" t="s">
        <v>150</v>
      </c>
      <c r="F7" s="63" t="s">
        <v>24</v>
      </c>
      <c r="G7" s="63" t="s">
        <v>25</v>
      </c>
      <c r="H7" s="64"/>
      <c r="I7"/>
      <c r="J7"/>
      <c r="K7"/>
      <c r="L7"/>
      <c r="M7"/>
      <c r="N7"/>
      <c r="O7"/>
      <c r="P7"/>
      <c r="X7" s="38"/>
      <c r="Y7" s="38"/>
    </row>
    <row r="8" spans="1:25" ht="12.75">
      <c r="A8" s="287"/>
      <c r="B8" s="14" t="s">
        <v>278</v>
      </c>
      <c r="C8" s="299"/>
      <c r="D8" s="301"/>
      <c r="E8" s="301"/>
      <c r="F8" s="301"/>
      <c r="G8" s="301"/>
      <c r="H8" s="301"/>
      <c r="I8"/>
      <c r="J8"/>
      <c r="K8"/>
      <c r="L8"/>
      <c r="M8"/>
      <c r="N8"/>
      <c r="O8"/>
      <c r="P8"/>
      <c r="X8" s="38"/>
      <c r="Y8" s="38"/>
    </row>
    <row r="9" spans="1:25" ht="12.75">
      <c r="A9" s="287"/>
      <c r="B9" s="17" t="s">
        <v>791</v>
      </c>
      <c r="C9" s="146"/>
      <c r="D9" s="146"/>
      <c r="E9" s="146"/>
      <c r="F9" s="146"/>
      <c r="G9" s="146"/>
      <c r="H9" s="146"/>
      <c r="I9"/>
      <c r="J9"/>
      <c r="K9"/>
      <c r="L9"/>
      <c r="M9"/>
      <c r="N9"/>
      <c r="O9"/>
      <c r="P9"/>
      <c r="X9" s="38" t="s">
        <v>1156</v>
      </c>
      <c r="Y9" s="38" t="s">
        <v>1149</v>
      </c>
    </row>
    <row r="10" spans="1:25" ht="12.75">
      <c r="A10" s="287"/>
      <c r="B10" s="17" t="s">
        <v>775</v>
      </c>
      <c r="C10" s="146"/>
      <c r="D10" s="146"/>
      <c r="E10" s="146"/>
      <c r="F10" s="146"/>
      <c r="G10" s="146"/>
      <c r="H10" s="146"/>
      <c r="I10"/>
      <c r="J10"/>
      <c r="K10"/>
      <c r="L10"/>
      <c r="M10"/>
      <c r="N10"/>
      <c r="O10"/>
      <c r="P10"/>
      <c r="X10" s="38"/>
      <c r="Y10" s="38" t="s">
        <v>1150</v>
      </c>
    </row>
    <row r="11" spans="1:25" ht="12.75">
      <c r="A11" s="300"/>
      <c r="B11" s="14" t="s">
        <v>1237</v>
      </c>
      <c r="C11" s="146"/>
      <c r="D11" s="146"/>
      <c r="E11" s="146"/>
      <c r="F11" s="146"/>
      <c r="G11" s="146"/>
      <c r="H11" s="146"/>
      <c r="I11"/>
      <c r="J11"/>
      <c r="K11"/>
      <c r="L11"/>
      <c r="M11"/>
      <c r="N11"/>
      <c r="O11"/>
      <c r="P11"/>
      <c r="X11" s="38"/>
      <c r="Y11" s="38" t="s">
        <v>960</v>
      </c>
    </row>
    <row r="12" spans="1:25" ht="12.75">
      <c r="A12" s="300"/>
      <c r="B12" s="14" t="s">
        <v>1156</v>
      </c>
      <c r="C12" s="146"/>
      <c r="D12" s="146"/>
      <c r="E12" s="146"/>
      <c r="F12" s="146"/>
      <c r="G12" s="146"/>
      <c r="H12" s="146"/>
      <c r="I12"/>
      <c r="J12"/>
      <c r="K12"/>
      <c r="L12"/>
      <c r="M12"/>
      <c r="N12"/>
      <c r="O12"/>
      <c r="P12"/>
      <c r="X12" s="38"/>
      <c r="Y12" s="38" t="s">
        <v>1396</v>
      </c>
    </row>
    <row r="13" spans="1:25" ht="12.75">
      <c r="A13" s="300"/>
      <c r="B13" s="17" t="s">
        <v>791</v>
      </c>
      <c r="C13" s="146"/>
      <c r="D13" s="146"/>
      <c r="E13" s="146"/>
      <c r="F13" s="146"/>
      <c r="G13" s="146"/>
      <c r="H13" s="146"/>
      <c r="I13"/>
      <c r="J13"/>
      <c r="K13"/>
      <c r="L13"/>
      <c r="M13"/>
      <c r="N13"/>
      <c r="O13"/>
      <c r="P13"/>
      <c r="X13" s="38"/>
      <c r="Y13" s="38" t="s">
        <v>1292</v>
      </c>
    </row>
    <row r="14" spans="1:25" ht="12.75">
      <c r="A14" s="300"/>
      <c r="B14" s="17" t="s">
        <v>1393</v>
      </c>
      <c r="C14" s="146"/>
      <c r="D14" s="146"/>
      <c r="E14" s="146"/>
      <c r="F14" s="146"/>
      <c r="G14" s="146"/>
      <c r="H14" s="146"/>
      <c r="I14"/>
      <c r="J14"/>
      <c r="K14"/>
      <c r="L14"/>
      <c r="M14"/>
      <c r="N14"/>
      <c r="O14"/>
      <c r="P14"/>
      <c r="X14" s="38"/>
      <c r="Y14" s="38"/>
    </row>
    <row r="15" spans="1:25" ht="12.75">
      <c r="A15" s="300"/>
      <c r="B15" s="39" t="s">
        <v>1292</v>
      </c>
      <c r="C15" s="301"/>
      <c r="D15" s="301"/>
      <c r="E15" s="301"/>
      <c r="F15" s="301"/>
      <c r="G15" s="301"/>
      <c r="H15" s="301"/>
      <c r="I15"/>
      <c r="J15"/>
      <c r="K15"/>
      <c r="L15"/>
      <c r="M15"/>
      <c r="N15"/>
      <c r="O15"/>
      <c r="P15"/>
      <c r="X15" s="38"/>
      <c r="Y15" s="38"/>
    </row>
    <row r="16" spans="1:25" ht="12.75">
      <c r="A16" s="88"/>
      <c r="B16" s="89"/>
      <c r="C16" s="89"/>
      <c r="D16" s="89"/>
      <c r="E16" s="89"/>
      <c r="F16" s="89"/>
      <c r="G16" s="89"/>
      <c r="H16" s="89"/>
      <c r="I16" s="48"/>
      <c r="J16" s="48"/>
      <c r="K16" s="48"/>
      <c r="L16" s="48"/>
      <c r="M16" s="48"/>
      <c r="N16"/>
      <c r="O16"/>
      <c r="P16"/>
      <c r="X16" s="38" t="s">
        <v>1237</v>
      </c>
      <c r="Y16" s="38" t="s">
        <v>439</v>
      </c>
    </row>
    <row r="17" spans="1:25" ht="12.75">
      <c r="A17" s="188" t="s">
        <v>674</v>
      </c>
      <c r="B17" s="49" t="s">
        <v>565</v>
      </c>
      <c r="C17" s="49"/>
      <c r="D17" s="41"/>
      <c r="E17" s="41"/>
      <c r="F17" s="41"/>
      <c r="G17" s="41"/>
      <c r="H17" s="89"/>
      <c r="I17" s="48"/>
      <c r="J17" s="48"/>
      <c r="K17" s="48"/>
      <c r="L17" s="48"/>
      <c r="M17" s="48"/>
      <c r="N17" s="48"/>
      <c r="O17" s="89"/>
      <c r="P17" s="89"/>
      <c r="X17" s="38"/>
      <c r="Y17" s="38" t="s">
        <v>1123</v>
      </c>
    </row>
    <row r="18" spans="1:25" ht="12.75" customHeight="1">
      <c r="A18" s="306"/>
      <c r="B18" s="306"/>
      <c r="C18" s="305"/>
      <c r="D18" s="305"/>
      <c r="E18" s="305"/>
      <c r="F18" s="305"/>
      <c r="G18" s="180"/>
      <c r="H18"/>
      <c r="I18"/>
      <c r="J18"/>
      <c r="K18"/>
      <c r="L18"/>
      <c r="M18"/>
      <c r="N18" s="48"/>
      <c r="O18" s="89"/>
      <c r="P18" s="89"/>
      <c r="X18" s="38"/>
      <c r="Y18" s="38" t="s">
        <v>1370</v>
      </c>
    </row>
    <row r="19" spans="1:25" ht="12.75" customHeight="1">
      <c r="A19" s="306"/>
      <c r="B19" s="306"/>
      <c r="C19" s="305"/>
      <c r="D19" s="305"/>
      <c r="E19" s="305"/>
      <c r="F19" s="305"/>
      <c r="G19" s="180"/>
      <c r="H19"/>
      <c r="I19"/>
      <c r="J19"/>
      <c r="K19"/>
      <c r="L19"/>
      <c r="M19"/>
      <c r="N19"/>
      <c r="O19"/>
      <c r="P19"/>
      <c r="Q19"/>
      <c r="R19"/>
      <c r="S19"/>
      <c r="X19" s="38"/>
      <c r="Y19" s="38" t="s">
        <v>440</v>
      </c>
    </row>
    <row r="20" spans="1:25" ht="12.75" customHeight="1">
      <c r="A20" s="306"/>
      <c r="B20" s="306"/>
      <c r="C20" s="305"/>
      <c r="D20" s="305"/>
      <c r="E20" s="305"/>
      <c r="F20" s="305"/>
      <c r="G20" s="180"/>
      <c r="H20"/>
      <c r="I20"/>
      <c r="J20"/>
      <c r="K20"/>
      <c r="L20"/>
      <c r="M20"/>
      <c r="N20"/>
      <c r="O20"/>
      <c r="P20"/>
      <c r="Q20"/>
      <c r="R20"/>
      <c r="S20"/>
      <c r="X20" s="38"/>
      <c r="Y20" s="38" t="s">
        <v>1292</v>
      </c>
    </row>
    <row r="21" spans="1:25" ht="12.75" customHeight="1">
      <c r="A21" s="306"/>
      <c r="B21" s="306"/>
      <c r="C21" s="305"/>
      <c r="D21" s="305"/>
      <c r="E21" s="305"/>
      <c r="F21" s="305"/>
      <c r="G21" s="180"/>
      <c r="H21" s="2"/>
      <c r="I21" s="5"/>
      <c r="J21" s="5"/>
      <c r="K21" s="5"/>
      <c r="L21" s="5"/>
      <c r="M21" s="5"/>
      <c r="N21"/>
      <c r="O21"/>
      <c r="P21"/>
      <c r="Q21"/>
      <c r="R21"/>
      <c r="S21"/>
      <c r="X21" s="38"/>
      <c r="Y21" s="38" t="s">
        <v>1292</v>
      </c>
    </row>
    <row r="22" spans="1:25" ht="12.75" customHeight="1">
      <c r="A22" s="306"/>
      <c r="B22" s="306"/>
      <c r="C22" s="305"/>
      <c r="D22" s="305"/>
      <c r="E22" s="305"/>
      <c r="F22" s="305"/>
      <c r="G22" s="180"/>
      <c r="H22" s="2"/>
      <c r="I22" s="5"/>
      <c r="J22" s="5"/>
      <c r="K22" s="5"/>
      <c r="L22" s="5"/>
      <c r="M22" s="5"/>
      <c r="N22" s="5" t="s">
        <v>388</v>
      </c>
      <c r="Q22"/>
      <c r="R22"/>
      <c r="S22"/>
      <c r="X22" s="38"/>
      <c r="Y22" s="38"/>
    </row>
    <row r="23" spans="1:25" ht="12.75" customHeight="1">
      <c r="A23"/>
      <c r="B23"/>
      <c r="C23"/>
      <c r="D23"/>
      <c r="E23" s="2"/>
      <c r="F23" s="2"/>
      <c r="G23" s="2"/>
      <c r="H23" s="2"/>
      <c r="I23" s="5"/>
      <c r="J23" s="5"/>
      <c r="K23" s="5"/>
      <c r="L23" s="5"/>
      <c r="M23" s="5"/>
      <c r="N23" s="5"/>
      <c r="O23" s="3"/>
      <c r="P23" s="42"/>
      <c r="Q23"/>
      <c r="R23"/>
      <c r="S23"/>
      <c r="X23" s="38" t="s">
        <v>265</v>
      </c>
      <c r="Y23" s="38" t="s">
        <v>955</v>
      </c>
    </row>
    <row r="24" spans="1:25" ht="12.75" customHeight="1">
      <c r="A24"/>
      <c r="B24"/>
      <c r="C24"/>
      <c r="D24"/>
      <c r="E24" s="2"/>
      <c r="F24" s="2"/>
      <c r="G24" s="2"/>
      <c r="H24" s="2"/>
      <c r="I24" s="5"/>
      <c r="J24" s="5"/>
      <c r="K24" s="5"/>
      <c r="L24" s="5"/>
      <c r="M24" s="5"/>
      <c r="N24" s="5"/>
      <c r="O24" s="3"/>
      <c r="P24" s="42"/>
      <c r="Q24"/>
      <c r="R24"/>
      <c r="S24"/>
      <c r="X24" s="38"/>
      <c r="Y24" s="38" t="s">
        <v>956</v>
      </c>
    </row>
    <row r="25" spans="2:25" ht="12.75" customHeight="1">
      <c r="B25" s="2"/>
      <c r="C25" s="2"/>
      <c r="D25" s="2"/>
      <c r="E25" s="2"/>
      <c r="F25" s="2"/>
      <c r="G25" s="2"/>
      <c r="H25" s="2"/>
      <c r="I25" s="5"/>
      <c r="J25" s="5"/>
      <c r="K25" s="5"/>
      <c r="L25" s="5"/>
      <c r="M25" s="5"/>
      <c r="N25" s="5"/>
      <c r="O25" s="3"/>
      <c r="P25" s="42"/>
      <c r="Q25"/>
      <c r="R25"/>
      <c r="S25"/>
      <c r="X25" s="38"/>
      <c r="Y25" s="38" t="s">
        <v>957</v>
      </c>
    </row>
    <row r="26" spans="2:25" ht="12.75" customHeight="1">
      <c r="B26" s="87" t="s">
        <v>1395</v>
      </c>
      <c r="C26" s="2"/>
      <c r="D26" s="2"/>
      <c r="E26" s="2"/>
      <c r="F26" s="2"/>
      <c r="G26" s="2"/>
      <c r="H26" s="2"/>
      <c r="I26" s="5"/>
      <c r="J26" s="5"/>
      <c r="K26" s="5"/>
      <c r="L26" s="5"/>
      <c r="M26" s="5"/>
      <c r="N26" s="5"/>
      <c r="O26" s="3"/>
      <c r="P26" s="3"/>
      <c r="Q26"/>
      <c r="R26"/>
      <c r="S26"/>
      <c r="X26" s="38"/>
      <c r="Y26" s="38" t="s">
        <v>1345</v>
      </c>
    </row>
    <row r="27" spans="1:25" ht="12.75" customHeight="1">
      <c r="A27" s="25"/>
      <c r="B27" s="94" t="s">
        <v>638</v>
      </c>
      <c r="C27" s="60"/>
      <c r="D27" s="364" t="s">
        <v>1304</v>
      </c>
      <c r="E27" s="61"/>
      <c r="F27" s="61"/>
      <c r="G27" s="61"/>
      <c r="H27" s="62" t="s">
        <v>903</v>
      </c>
      <c r="I27" s="194" t="s">
        <v>933</v>
      </c>
      <c r="J27" s="30"/>
      <c r="K27" s="30"/>
      <c r="L27" s="46"/>
      <c r="M27" s="25" t="s">
        <v>968</v>
      </c>
      <c r="N27"/>
      <c r="O27" s="3"/>
      <c r="P27" s="3"/>
      <c r="Q27"/>
      <c r="R27"/>
      <c r="S27"/>
      <c r="X27" s="38"/>
      <c r="Y27" s="38" t="s">
        <v>1292</v>
      </c>
    </row>
    <row r="28" spans="1:25" ht="12" customHeight="1">
      <c r="A28" s="23"/>
      <c r="B28" s="34"/>
      <c r="C28" s="63" t="s">
        <v>787</v>
      </c>
      <c r="D28" s="63" t="s">
        <v>149</v>
      </c>
      <c r="E28" s="63" t="s">
        <v>150</v>
      </c>
      <c r="F28" s="63" t="s">
        <v>24</v>
      </c>
      <c r="G28" s="63" t="s">
        <v>25</v>
      </c>
      <c r="H28" s="64"/>
      <c r="I28" s="23" t="s">
        <v>375</v>
      </c>
      <c r="J28" s="23" t="s">
        <v>674</v>
      </c>
      <c r="K28" s="23" t="s">
        <v>651</v>
      </c>
      <c r="L28" s="35" t="s">
        <v>674</v>
      </c>
      <c r="M28" s="21"/>
      <c r="N28"/>
      <c r="O28"/>
      <c r="P28"/>
      <c r="Q28"/>
      <c r="X28" s="38"/>
      <c r="Y28" s="38"/>
    </row>
    <row r="29" spans="1:25" ht="12" customHeight="1">
      <c r="A29" s="287"/>
      <c r="B29" s="14" t="s">
        <v>278</v>
      </c>
      <c r="C29" s="301"/>
      <c r="D29" s="301"/>
      <c r="E29" s="301"/>
      <c r="F29" s="301"/>
      <c r="G29" s="301"/>
      <c r="H29" s="301"/>
      <c r="I29" s="7"/>
      <c r="J29" s="300"/>
      <c r="K29" s="10" t="s">
        <v>1177</v>
      </c>
      <c r="L29" s="300"/>
      <c r="M29" s="17" t="s">
        <v>146</v>
      </c>
      <c r="N29"/>
      <c r="O29"/>
      <c r="P29"/>
      <c r="Q29"/>
      <c r="X29" s="38"/>
      <c r="Y29" s="38"/>
    </row>
    <row r="30" spans="1:25" ht="12.75">
      <c r="A30" s="287"/>
      <c r="B30" s="17" t="s">
        <v>791</v>
      </c>
      <c r="C30" s="146"/>
      <c r="D30" s="146"/>
      <c r="E30" s="146"/>
      <c r="F30" s="146"/>
      <c r="G30" s="146"/>
      <c r="H30" s="146"/>
      <c r="I30" s="7"/>
      <c r="J30" s="300"/>
      <c r="K30" s="7" t="s">
        <v>1177</v>
      </c>
      <c r="L30" s="300"/>
      <c r="M30" s="14" t="s">
        <v>69</v>
      </c>
      <c r="N30"/>
      <c r="O30"/>
      <c r="P30"/>
      <c r="Q30"/>
      <c r="X30" s="38" t="s">
        <v>775</v>
      </c>
      <c r="Y30" s="38" t="s">
        <v>1346</v>
      </c>
    </row>
    <row r="31" spans="1:25" ht="12.75">
      <c r="A31" s="287"/>
      <c r="B31" s="17" t="s">
        <v>775</v>
      </c>
      <c r="C31" s="146"/>
      <c r="D31" s="146"/>
      <c r="E31" s="146"/>
      <c r="F31" s="146"/>
      <c r="G31" s="146"/>
      <c r="H31" s="146"/>
      <c r="I31" s="7"/>
      <c r="J31" s="300"/>
      <c r="K31" s="7" t="s">
        <v>1177</v>
      </c>
      <c r="L31" s="300"/>
      <c r="M31" s="14" t="s">
        <v>909</v>
      </c>
      <c r="N31"/>
      <c r="O31"/>
      <c r="P31"/>
      <c r="Q31"/>
      <c r="X31" s="38"/>
      <c r="Y31" s="38" t="s">
        <v>1133</v>
      </c>
    </row>
    <row r="32" spans="1:25" ht="12.75">
      <c r="A32" s="287"/>
      <c r="B32" s="14" t="s">
        <v>1354</v>
      </c>
      <c r="C32" s="146"/>
      <c r="D32" s="146"/>
      <c r="E32" s="146"/>
      <c r="F32" s="146"/>
      <c r="G32" s="146"/>
      <c r="H32" s="146"/>
      <c r="I32" s="7"/>
      <c r="J32" s="300"/>
      <c r="K32" s="7" t="s">
        <v>1177</v>
      </c>
      <c r="L32" s="300"/>
      <c r="M32" s="14" t="s">
        <v>1070</v>
      </c>
      <c r="N32"/>
      <c r="O32"/>
      <c r="P32"/>
      <c r="Q32"/>
      <c r="X32" s="38"/>
      <c r="Y32" s="38" t="s">
        <v>1134</v>
      </c>
    </row>
    <row r="33" spans="1:25" ht="12.75">
      <c r="A33" s="287"/>
      <c r="B33" s="14" t="s">
        <v>1237</v>
      </c>
      <c r="C33" s="146"/>
      <c r="D33" s="146"/>
      <c r="E33" s="146"/>
      <c r="F33" s="146"/>
      <c r="G33" s="146"/>
      <c r="H33" s="146"/>
      <c r="I33" s="7"/>
      <c r="J33" s="300"/>
      <c r="K33" s="7" t="s">
        <v>1177</v>
      </c>
      <c r="L33" s="300"/>
      <c r="M33" s="14" t="s">
        <v>1071</v>
      </c>
      <c r="N33"/>
      <c r="O33"/>
      <c r="P33"/>
      <c r="Q33"/>
      <c r="X33" s="38"/>
      <c r="Y33" s="38" t="s">
        <v>1135</v>
      </c>
    </row>
    <row r="34" spans="1:25" ht="12.75">
      <c r="A34" s="287"/>
      <c r="B34" s="14" t="s">
        <v>1156</v>
      </c>
      <c r="C34" s="146"/>
      <c r="D34" s="146"/>
      <c r="E34" s="146"/>
      <c r="F34" s="146"/>
      <c r="G34" s="146"/>
      <c r="H34" s="146"/>
      <c r="I34" s="7"/>
      <c r="J34" s="300"/>
      <c r="K34" s="7" t="s">
        <v>876</v>
      </c>
      <c r="L34" s="300"/>
      <c r="M34" s="14" t="s">
        <v>587</v>
      </c>
      <c r="N34"/>
      <c r="O34"/>
      <c r="P34"/>
      <c r="Q34"/>
      <c r="X34" s="38"/>
      <c r="Y34" s="38" t="s">
        <v>1292</v>
      </c>
    </row>
    <row r="35" spans="1:25" ht="12.75">
      <c r="A35" s="287"/>
      <c r="B35" s="17" t="s">
        <v>791</v>
      </c>
      <c r="C35" s="146"/>
      <c r="D35" s="146"/>
      <c r="E35" s="146"/>
      <c r="F35" s="146"/>
      <c r="G35" s="146"/>
      <c r="H35" s="146"/>
      <c r="I35" s="7" t="s">
        <v>876</v>
      </c>
      <c r="J35" s="300"/>
      <c r="K35" s="10" t="s">
        <v>652</v>
      </c>
      <c r="L35" s="300"/>
      <c r="M35" s="14" t="s">
        <v>69</v>
      </c>
      <c r="N35"/>
      <c r="O35"/>
      <c r="P35"/>
      <c r="Q35"/>
      <c r="X35" s="38"/>
      <c r="Y35" s="38"/>
    </row>
    <row r="36" spans="1:25" ht="12.75">
      <c r="A36" s="287"/>
      <c r="B36" s="17" t="s">
        <v>1393</v>
      </c>
      <c r="C36" s="146"/>
      <c r="D36" s="146"/>
      <c r="E36" s="146"/>
      <c r="F36" s="146"/>
      <c r="G36" s="146"/>
      <c r="H36" s="146"/>
      <c r="I36" s="7" t="s">
        <v>876</v>
      </c>
      <c r="J36" s="300"/>
      <c r="K36" s="10" t="s">
        <v>652</v>
      </c>
      <c r="L36" s="300"/>
      <c r="M36" s="14"/>
      <c r="N36"/>
      <c r="O36"/>
      <c r="P36"/>
      <c r="Q36"/>
      <c r="X36" s="38"/>
      <c r="Y36" s="38"/>
    </row>
    <row r="37" spans="1:25" ht="12.75">
      <c r="A37" s="287"/>
      <c r="B37" s="39" t="s">
        <v>1292</v>
      </c>
      <c r="C37" s="301"/>
      <c r="D37" s="301"/>
      <c r="E37" s="301"/>
      <c r="F37" s="301"/>
      <c r="G37" s="301"/>
      <c r="H37" s="301"/>
      <c r="I37" s="7"/>
      <c r="J37" s="300"/>
      <c r="K37" s="7"/>
      <c r="L37" s="300"/>
      <c r="M37" s="14" t="s">
        <v>1283</v>
      </c>
      <c r="N37"/>
      <c r="O37"/>
      <c r="P37"/>
      <c r="Q37"/>
      <c r="X37" s="38" t="s">
        <v>530</v>
      </c>
      <c r="Y37" s="38" t="s">
        <v>439</v>
      </c>
    </row>
    <row r="38" spans="1:25" ht="15">
      <c r="A38" s="52"/>
      <c r="B38"/>
      <c r="C38"/>
      <c r="D38" s="2"/>
      <c r="E38" s="2"/>
      <c r="F38" s="2"/>
      <c r="G38" s="2"/>
      <c r="H38" s="2"/>
      <c r="I38" s="5"/>
      <c r="J38" s="5"/>
      <c r="K38" s="5"/>
      <c r="L38" s="5"/>
      <c r="M38" s="5"/>
      <c r="N38"/>
      <c r="O38"/>
      <c r="P38"/>
      <c r="Q38"/>
      <c r="X38" s="38"/>
      <c r="Y38" s="38" t="s">
        <v>440</v>
      </c>
    </row>
    <row r="39" spans="1:25" ht="12.75" customHeight="1">
      <c r="A39" s="188" t="s">
        <v>674</v>
      </c>
      <c r="B39" s="172" t="s">
        <v>1139</v>
      </c>
      <c r="C39" s="172"/>
      <c r="D39" s="41"/>
      <c r="E39" s="41"/>
      <c r="F39" s="41"/>
      <c r="G39" s="41"/>
      <c r="H39"/>
      <c r="I39"/>
      <c r="J39"/>
      <c r="K39"/>
      <c r="L39"/>
      <c r="M39"/>
      <c r="N39" s="5"/>
      <c r="Q39"/>
      <c r="R39"/>
      <c r="S39"/>
      <c r="X39" s="38"/>
      <c r="Y39" s="38"/>
    </row>
    <row r="40" spans="1:19" ht="12.75" customHeight="1">
      <c r="A40" s="306"/>
      <c r="B40" s="306"/>
      <c r="C40" s="305"/>
      <c r="D40" s="305"/>
      <c r="E40" s="305"/>
      <c r="F40" s="305"/>
      <c r="G40" s="180"/>
      <c r="H40"/>
      <c r="I40"/>
      <c r="J40"/>
      <c r="K40"/>
      <c r="L40"/>
      <c r="M40"/>
      <c r="N40" s="5"/>
      <c r="O40" s="3"/>
      <c r="P40" s="42"/>
      <c r="Q40"/>
      <c r="R40"/>
      <c r="S40"/>
    </row>
    <row r="41" spans="1:19" ht="12.75" customHeight="1">
      <c r="A41" s="306"/>
      <c r="B41" s="306"/>
      <c r="C41" s="305"/>
      <c r="D41" s="305"/>
      <c r="E41" s="305"/>
      <c r="F41" s="305"/>
      <c r="G41" s="180"/>
      <c r="H41"/>
      <c r="I41"/>
      <c r="J41"/>
      <c r="K41"/>
      <c r="L41"/>
      <c r="M41"/>
      <c r="N41"/>
      <c r="O41"/>
      <c r="P41"/>
      <c r="Q41"/>
      <c r="R41"/>
      <c r="S41"/>
    </row>
    <row r="42" spans="1:19" ht="12.75" customHeight="1">
      <c r="A42" s="306"/>
      <c r="B42" s="306"/>
      <c r="C42" s="305"/>
      <c r="D42" s="305"/>
      <c r="E42" s="305"/>
      <c r="F42" s="305"/>
      <c r="G42" s="180"/>
      <c r="H42"/>
      <c r="I42"/>
      <c r="J42"/>
      <c r="K42"/>
      <c r="L42"/>
      <c r="M42"/>
      <c r="N42"/>
      <c r="O42"/>
      <c r="P42"/>
      <c r="Q42"/>
      <c r="R42"/>
      <c r="S42"/>
    </row>
    <row r="43" spans="1:19" ht="12.75" customHeight="1">
      <c r="A43" s="306"/>
      <c r="B43" s="306"/>
      <c r="C43" s="305"/>
      <c r="D43" s="305"/>
      <c r="E43" s="305"/>
      <c r="F43" s="305"/>
      <c r="G43" s="180"/>
      <c r="H43"/>
      <c r="I43"/>
      <c r="J43"/>
      <c r="K43"/>
      <c r="L43"/>
      <c r="M43"/>
      <c r="N43"/>
      <c r="O43"/>
      <c r="P43"/>
      <c r="Q43"/>
      <c r="R43"/>
      <c r="S43"/>
    </row>
    <row r="44" spans="1:19" ht="12.75" customHeight="1">
      <c r="A44" s="306"/>
      <c r="B44" s="306"/>
      <c r="C44" s="305"/>
      <c r="D44" s="305"/>
      <c r="E44" s="305"/>
      <c r="F44" s="305"/>
      <c r="G44" s="180"/>
      <c r="H44"/>
      <c r="I44"/>
      <c r="J44"/>
      <c r="K44"/>
      <c r="L44"/>
      <c r="M44"/>
      <c r="N44"/>
      <c r="O44"/>
      <c r="P44"/>
      <c r="Q44"/>
      <c r="R44"/>
      <c r="S44"/>
    </row>
    <row r="45" spans="1:16" ht="12.75" customHeight="1">
      <c r="A45" s="306"/>
      <c r="B45" s="306"/>
      <c r="C45" s="305"/>
      <c r="D45" s="305"/>
      <c r="E45" s="305"/>
      <c r="F45" s="305"/>
      <c r="G45" s="180"/>
      <c r="H45"/>
      <c r="I45"/>
      <c r="J45"/>
      <c r="K45"/>
      <c r="L45"/>
      <c r="M45"/>
      <c r="N45"/>
      <c r="O45"/>
      <c r="P45"/>
    </row>
    <row r="46" spans="1:16" ht="12.75" customHeight="1">
      <c r="A46" s="38"/>
      <c r="B46" s="38"/>
      <c r="C46"/>
      <c r="D46"/>
      <c r="E46"/>
      <c r="F46"/>
      <c r="G46"/>
      <c r="H46"/>
      <c r="I46"/>
      <c r="J46"/>
      <c r="K46"/>
      <c r="L46"/>
      <c r="M46" s="38"/>
      <c r="N46"/>
      <c r="O46"/>
      <c r="P46"/>
    </row>
    <row r="47" spans="1:16" ht="12.75" customHeight="1">
      <c r="A47" s="38"/>
      <c r="B47" s="38"/>
      <c r="C47" s="38"/>
      <c r="D47" s="38"/>
      <c r="E47" s="98" t="s">
        <v>596</v>
      </c>
      <c r="F47" s="99"/>
      <c r="G47" s="99"/>
      <c r="H47" s="145"/>
      <c r="M47" s="38"/>
      <c r="N47"/>
      <c r="O47"/>
      <c r="P47"/>
    </row>
    <row r="48" spans="1:25" s="54" customFormat="1" ht="12.75" customHeight="1">
      <c r="A48" s="71" t="s">
        <v>452</v>
      </c>
      <c r="B48" s="41" t="s">
        <v>501</v>
      </c>
      <c r="C48" s="38"/>
      <c r="D48" s="38"/>
      <c r="E48" s="107" t="s">
        <v>1398</v>
      </c>
      <c r="F48" s="107" t="s">
        <v>1399</v>
      </c>
      <c r="G48" s="107" t="s">
        <v>1002</v>
      </c>
      <c r="H48" s="107" t="s">
        <v>754</v>
      </c>
      <c r="M48"/>
      <c r="N48"/>
      <c r="O48"/>
      <c r="P48"/>
      <c r="X48" s="1"/>
      <c r="Y48" s="1"/>
    </row>
    <row r="49" spans="1:25" s="54" customFormat="1" ht="12.75" customHeight="1">
      <c r="A49" s="146"/>
      <c r="B49" s="148"/>
      <c r="C49" s="40"/>
      <c r="D49" s="40"/>
      <c r="E49" s="13" t="s">
        <v>682</v>
      </c>
      <c r="F49" s="4">
        <v>1</v>
      </c>
      <c r="G49" s="291"/>
      <c r="H49" s="291"/>
      <c r="M49"/>
      <c r="N49"/>
      <c r="O49"/>
      <c r="P49"/>
      <c r="X49" s="1"/>
      <c r="Y49" s="1"/>
    </row>
    <row r="50" spans="1:25" s="54" customFormat="1" ht="12.75" customHeight="1">
      <c r="A50" s="146"/>
      <c r="B50" s="148"/>
      <c r="C50" s="40"/>
      <c r="D50" s="40"/>
      <c r="E50" s="14" t="s">
        <v>682</v>
      </c>
      <c r="F50" s="4">
        <v>1</v>
      </c>
      <c r="G50" s="290"/>
      <c r="H50" s="290"/>
      <c r="M50"/>
      <c r="N50"/>
      <c r="O50"/>
      <c r="P50"/>
      <c r="X50" s="1"/>
      <c r="Y50" s="1"/>
    </row>
    <row r="51" spans="1:25" s="54" customFormat="1" ht="12.75" customHeight="1">
      <c r="A51" s="146"/>
      <c r="B51" s="148"/>
      <c r="C51" s="40"/>
      <c r="D51" s="40"/>
      <c r="E51" s="14" t="s">
        <v>682</v>
      </c>
      <c r="F51" s="4">
        <v>1</v>
      </c>
      <c r="G51" s="290"/>
      <c r="H51" s="290"/>
      <c r="M51"/>
      <c r="N51"/>
      <c r="O51"/>
      <c r="P51"/>
      <c r="X51" s="1"/>
      <c r="Y51" s="1"/>
    </row>
    <row r="52" spans="1:25" s="54" customFormat="1" ht="12.75" customHeight="1">
      <c r="A52" s="146"/>
      <c r="B52" s="148"/>
      <c r="C52" s="40"/>
      <c r="D52" s="40"/>
      <c r="E52" s="14" t="s">
        <v>682</v>
      </c>
      <c r="F52" s="4">
        <v>2</v>
      </c>
      <c r="G52" s="290"/>
      <c r="H52" s="290"/>
      <c r="M52"/>
      <c r="N52"/>
      <c r="O52"/>
      <c r="P52"/>
      <c r="X52" s="1"/>
      <c r="Y52" s="1"/>
    </row>
    <row r="53" spans="1:25" s="54" customFormat="1" ht="12.75" customHeight="1">
      <c r="A53" s="146"/>
      <c r="B53" s="148"/>
      <c r="C53" s="40"/>
      <c r="D53" s="40"/>
      <c r="E53" s="14" t="s">
        <v>682</v>
      </c>
      <c r="F53" s="4">
        <v>2</v>
      </c>
      <c r="G53" s="290"/>
      <c r="H53" s="290"/>
      <c r="M53"/>
      <c r="N53"/>
      <c r="O53"/>
      <c r="P53"/>
      <c r="X53" s="1"/>
      <c r="Y53" s="1"/>
    </row>
    <row r="54" spans="1:25" s="54" customFormat="1" ht="12.75" customHeight="1">
      <c r="A54" s="146"/>
      <c r="B54" s="148"/>
      <c r="C54" s="40"/>
      <c r="D54" s="40"/>
      <c r="E54" s="14" t="s">
        <v>682</v>
      </c>
      <c r="F54" s="4">
        <v>2</v>
      </c>
      <c r="G54" s="290"/>
      <c r="H54" s="290"/>
      <c r="M54"/>
      <c r="N54"/>
      <c r="O54"/>
      <c r="P54"/>
      <c r="X54" s="1"/>
      <c r="Y54" s="1"/>
    </row>
    <row r="55" spans="1:25" s="54" customFormat="1" ht="12.75" customHeight="1">
      <c r="A55" s="146"/>
      <c r="B55" s="148"/>
      <c r="C55" s="40"/>
      <c r="D55" s="40"/>
      <c r="E55" s="14" t="s">
        <v>682</v>
      </c>
      <c r="F55" s="4">
        <v>3</v>
      </c>
      <c r="G55" s="290"/>
      <c r="H55" s="290"/>
      <c r="M55"/>
      <c r="N55"/>
      <c r="O55"/>
      <c r="P55"/>
      <c r="X55" s="1"/>
      <c r="Y55" s="1"/>
    </row>
    <row r="56" spans="1:25" s="54" customFormat="1" ht="12.75" customHeight="1">
      <c r="A56" s="146"/>
      <c r="B56" s="148"/>
      <c r="C56" s="40"/>
      <c r="D56" s="40"/>
      <c r="E56" s="14" t="s">
        <v>682</v>
      </c>
      <c r="F56" s="4">
        <v>3</v>
      </c>
      <c r="G56" s="290"/>
      <c r="H56" s="290"/>
      <c r="M56"/>
      <c r="N56"/>
      <c r="O56"/>
      <c r="P56"/>
      <c r="X56" s="1"/>
      <c r="Y56" s="1"/>
    </row>
    <row r="57" spans="1:25" s="54" customFormat="1" ht="12.75" customHeight="1">
      <c r="A57" s="146"/>
      <c r="B57" s="148"/>
      <c r="C57" s="40"/>
      <c r="D57" s="40"/>
      <c r="E57" s="14" t="s">
        <v>682</v>
      </c>
      <c r="F57" s="4">
        <v>3</v>
      </c>
      <c r="G57" s="290"/>
      <c r="H57" s="290"/>
      <c r="M57"/>
      <c r="N57"/>
      <c r="O57"/>
      <c r="P57"/>
      <c r="X57" s="1"/>
      <c r="Y57" s="1"/>
    </row>
    <row r="58" spans="1:25" s="54" customFormat="1" ht="12.75" customHeight="1">
      <c r="A58"/>
      <c r="B58"/>
      <c r="C58"/>
      <c r="D58"/>
      <c r="E58"/>
      <c r="F58"/>
      <c r="G58"/>
      <c r="H58"/>
      <c r="I58"/>
      <c r="J58"/>
      <c r="K58"/>
      <c r="L58"/>
      <c r="M58"/>
      <c r="N58"/>
      <c r="O58"/>
      <c r="P58"/>
      <c r="X58" s="1"/>
      <c r="Y58" s="1"/>
    </row>
    <row r="59" spans="1:25" s="54" customFormat="1" ht="12.75" customHeight="1">
      <c r="A59"/>
      <c r="B59"/>
      <c r="C59"/>
      <c r="D59"/>
      <c r="E59"/>
      <c r="F59"/>
      <c r="G59"/>
      <c r="H59"/>
      <c r="I59"/>
      <c r="J59"/>
      <c r="K59"/>
      <c r="L59"/>
      <c r="M59"/>
      <c r="N59"/>
      <c r="O59"/>
      <c r="P59"/>
      <c r="X59" s="1"/>
      <c r="Y59" s="1"/>
    </row>
    <row r="60" spans="1:25" s="54" customFormat="1" ht="12.75" customHeight="1">
      <c r="A60"/>
      <c r="B60"/>
      <c r="C60"/>
      <c r="D60"/>
      <c r="E60"/>
      <c r="F60"/>
      <c r="G60"/>
      <c r="H60"/>
      <c r="I60"/>
      <c r="J60"/>
      <c r="K60"/>
      <c r="L60"/>
      <c r="M60"/>
      <c r="N60"/>
      <c r="O60"/>
      <c r="P60"/>
      <c r="X60" s="1"/>
      <c r="Y60" s="1"/>
    </row>
    <row r="61" spans="1:25" s="54" customFormat="1" ht="16.5">
      <c r="A61"/>
      <c r="B61"/>
      <c r="C61"/>
      <c r="D61"/>
      <c r="E61"/>
      <c r="F61"/>
      <c r="G61"/>
      <c r="H61"/>
      <c r="I61"/>
      <c r="J61"/>
      <c r="K61"/>
      <c r="L61"/>
      <c r="M61"/>
      <c r="N61"/>
      <c r="O61"/>
      <c r="P61"/>
      <c r="X61" s="1"/>
      <c r="Y61" s="1"/>
    </row>
    <row r="62" spans="1:16" s="54" customFormat="1" ht="16.5">
      <c r="A62"/>
      <c r="B62"/>
      <c r="C62"/>
      <c r="D62"/>
      <c r="E62"/>
      <c r="F62"/>
      <c r="G62"/>
      <c r="H62"/>
      <c r="I62"/>
      <c r="J62"/>
      <c r="K62"/>
      <c r="L62"/>
      <c r="M62"/>
      <c r="N62"/>
      <c r="O62"/>
      <c r="P62"/>
    </row>
    <row r="63" spans="1:16" s="54" customFormat="1" ht="16.5">
      <c r="A63"/>
      <c r="B63"/>
      <c r="C63"/>
      <c r="D63"/>
      <c r="E63"/>
      <c r="F63"/>
      <c r="G63"/>
      <c r="H63"/>
      <c r="I63"/>
      <c r="J63"/>
      <c r="K63"/>
      <c r="L63"/>
      <c r="M63"/>
      <c r="N63"/>
      <c r="O63"/>
      <c r="P63"/>
    </row>
    <row r="64" spans="1:16" s="54" customFormat="1" ht="16.5">
      <c r="A64"/>
      <c r="B64"/>
      <c r="C64"/>
      <c r="D64"/>
      <c r="E64"/>
      <c r="F64"/>
      <c r="G64"/>
      <c r="H64"/>
      <c r="I64"/>
      <c r="J64"/>
      <c r="K64"/>
      <c r="L64"/>
      <c r="M64"/>
      <c r="N64"/>
      <c r="O64"/>
      <c r="P64"/>
    </row>
    <row r="65" spans="1:16" s="54" customFormat="1" ht="16.5">
      <c r="A65"/>
      <c r="B65"/>
      <c r="C65"/>
      <c r="D65"/>
      <c r="E65"/>
      <c r="F65"/>
      <c r="G65"/>
      <c r="H65"/>
      <c r="I65"/>
      <c r="J65"/>
      <c r="K65"/>
      <c r="L65"/>
      <c r="M65"/>
      <c r="N65"/>
      <c r="O65"/>
      <c r="P65"/>
    </row>
    <row r="66" spans="1:16" s="54" customFormat="1" ht="16.5">
      <c r="A66"/>
      <c r="B66"/>
      <c r="C66"/>
      <c r="D66"/>
      <c r="E66"/>
      <c r="F66"/>
      <c r="G66"/>
      <c r="H66"/>
      <c r="I66"/>
      <c r="J66"/>
      <c r="K66"/>
      <c r="L66"/>
      <c r="M66"/>
      <c r="N66"/>
      <c r="O66"/>
      <c r="P66"/>
    </row>
    <row r="67" spans="1:16" s="54" customFormat="1" ht="16.5">
      <c r="A67"/>
      <c r="B67"/>
      <c r="C67"/>
      <c r="D67"/>
      <c r="E67"/>
      <c r="F67"/>
      <c r="G67"/>
      <c r="H67"/>
      <c r="I67"/>
      <c r="J67"/>
      <c r="K67"/>
      <c r="L67"/>
      <c r="M67"/>
      <c r="N67"/>
      <c r="O67"/>
      <c r="P67"/>
    </row>
    <row r="68" spans="1:16" s="54" customFormat="1" ht="16.5">
      <c r="A68"/>
      <c r="B68"/>
      <c r="C68"/>
      <c r="D68"/>
      <c r="E68"/>
      <c r="F68"/>
      <c r="G68"/>
      <c r="H68"/>
      <c r="I68"/>
      <c r="J68"/>
      <c r="K68"/>
      <c r="L68"/>
      <c r="M68"/>
      <c r="N68"/>
      <c r="O68"/>
      <c r="P68"/>
    </row>
    <row r="69" spans="1:16" s="54" customFormat="1" ht="16.5">
      <c r="A69"/>
      <c r="B69"/>
      <c r="C69"/>
      <c r="D69"/>
      <c r="E69"/>
      <c r="F69"/>
      <c r="G69"/>
      <c r="H69"/>
      <c r="I69"/>
      <c r="J69"/>
      <c r="K69"/>
      <c r="L69"/>
      <c r="M69"/>
      <c r="N69"/>
      <c r="O69"/>
      <c r="P69"/>
    </row>
    <row r="70" spans="1:16" s="54" customFormat="1" ht="16.5">
      <c r="A70"/>
      <c r="B70"/>
      <c r="C70"/>
      <c r="D70"/>
      <c r="E70"/>
      <c r="F70"/>
      <c r="G70"/>
      <c r="H70"/>
      <c r="I70"/>
      <c r="J70"/>
      <c r="K70"/>
      <c r="L70"/>
      <c r="M70"/>
      <c r="N70"/>
      <c r="O70"/>
      <c r="P70"/>
    </row>
    <row r="71" spans="1:16" s="54" customFormat="1" ht="16.5">
      <c r="A71"/>
      <c r="B71"/>
      <c r="C71"/>
      <c r="D71"/>
      <c r="E71"/>
      <c r="F71"/>
      <c r="G71"/>
      <c r="H71"/>
      <c r="I71"/>
      <c r="J71"/>
      <c r="K71"/>
      <c r="L71"/>
      <c r="M71"/>
      <c r="N71"/>
      <c r="O71"/>
      <c r="P71"/>
    </row>
    <row r="72" spans="1:16" s="54" customFormat="1" ht="16.5">
      <c r="A72"/>
      <c r="B72"/>
      <c r="C72"/>
      <c r="D72"/>
      <c r="E72"/>
      <c r="F72"/>
      <c r="G72"/>
      <c r="H72"/>
      <c r="I72"/>
      <c r="J72"/>
      <c r="K72"/>
      <c r="L72"/>
      <c r="M72"/>
      <c r="N72"/>
      <c r="O72"/>
      <c r="P72"/>
    </row>
    <row r="73" spans="1:16" s="54" customFormat="1" ht="16.5">
      <c r="A73"/>
      <c r="B73"/>
      <c r="C73"/>
      <c r="D73"/>
      <c r="E73"/>
      <c r="F73"/>
      <c r="G73"/>
      <c r="H73"/>
      <c r="I73"/>
      <c r="J73"/>
      <c r="K73"/>
      <c r="L73"/>
      <c r="M73"/>
      <c r="N73"/>
      <c r="O73"/>
      <c r="P73"/>
    </row>
    <row r="74" spans="1:16" s="54" customFormat="1" ht="16.5">
      <c r="A74"/>
      <c r="B74"/>
      <c r="C74"/>
      <c r="D74"/>
      <c r="E74"/>
      <c r="F74"/>
      <c r="G74"/>
      <c r="H74"/>
      <c r="I74"/>
      <c r="J74"/>
      <c r="K74"/>
      <c r="L74"/>
      <c r="M74"/>
      <c r="N74"/>
      <c r="O74"/>
      <c r="P74"/>
    </row>
    <row r="75" spans="1:16" s="54" customFormat="1" ht="16.5">
      <c r="A75"/>
      <c r="B75"/>
      <c r="C75"/>
      <c r="D75"/>
      <c r="E75"/>
      <c r="F75"/>
      <c r="G75"/>
      <c r="H75"/>
      <c r="I75"/>
      <c r="J75"/>
      <c r="K75"/>
      <c r="L75"/>
      <c r="M75"/>
      <c r="N75"/>
      <c r="O75"/>
      <c r="P75"/>
    </row>
    <row r="76" spans="1:25" ht="16.5">
      <c r="A76"/>
      <c r="B76"/>
      <c r="C76"/>
      <c r="D76"/>
      <c r="E76"/>
      <c r="F76"/>
      <c r="G76"/>
      <c r="H76"/>
      <c r="I76"/>
      <c r="J76"/>
      <c r="K76"/>
      <c r="L76"/>
      <c r="M76"/>
      <c r="N76"/>
      <c r="O76"/>
      <c r="P76"/>
      <c r="X76" s="54"/>
      <c r="Y76" s="54"/>
    </row>
    <row r="77" spans="1:16" s="54" customFormat="1" ht="16.5">
      <c r="A77"/>
      <c r="B77"/>
      <c r="C77"/>
      <c r="D77"/>
      <c r="E77"/>
      <c r="F77"/>
      <c r="G77"/>
      <c r="H77"/>
      <c r="I77"/>
      <c r="J77"/>
      <c r="K77"/>
      <c r="L77"/>
      <c r="M77"/>
      <c r="N77"/>
      <c r="O77"/>
      <c r="P77"/>
    </row>
    <row r="78" spans="1:16" s="54" customFormat="1" ht="16.5">
      <c r="A78"/>
      <c r="B78"/>
      <c r="C78"/>
      <c r="D78"/>
      <c r="E78"/>
      <c r="F78"/>
      <c r="G78"/>
      <c r="H78"/>
      <c r="I78"/>
      <c r="J78"/>
      <c r="K78"/>
      <c r="L78"/>
      <c r="M78"/>
      <c r="N78"/>
      <c r="O78"/>
      <c r="P78"/>
    </row>
    <row r="79" spans="1:16" s="54" customFormat="1" ht="16.5">
      <c r="A79"/>
      <c r="B79"/>
      <c r="C79"/>
      <c r="D79"/>
      <c r="E79"/>
      <c r="F79"/>
      <c r="G79"/>
      <c r="H79"/>
      <c r="I79"/>
      <c r="J79"/>
      <c r="K79"/>
      <c r="L79"/>
      <c r="M79"/>
      <c r="N79"/>
      <c r="O79"/>
      <c r="P79"/>
    </row>
    <row r="80" spans="1:16" s="54" customFormat="1" ht="16.5">
      <c r="A80"/>
      <c r="B80"/>
      <c r="C80"/>
      <c r="D80"/>
      <c r="E80"/>
      <c r="F80"/>
      <c r="G80"/>
      <c r="H80"/>
      <c r="I80"/>
      <c r="J80"/>
      <c r="K80"/>
      <c r="L80"/>
      <c r="M80"/>
      <c r="N80"/>
      <c r="O80"/>
      <c r="P80"/>
    </row>
    <row r="81" spans="1:16" s="54" customFormat="1" ht="16.5">
      <c r="A81"/>
      <c r="B81"/>
      <c r="C81"/>
      <c r="D81"/>
      <c r="E81"/>
      <c r="F81"/>
      <c r="G81"/>
      <c r="H81"/>
      <c r="I81"/>
      <c r="J81"/>
      <c r="K81"/>
      <c r="L81"/>
      <c r="M81"/>
      <c r="N81"/>
      <c r="O81"/>
      <c r="P81"/>
    </row>
    <row r="82" spans="1:16" s="54" customFormat="1" ht="16.5">
      <c r="A82" s="11"/>
      <c r="B82" s="1"/>
      <c r="C82" s="1"/>
      <c r="D82" s="1"/>
      <c r="E82" s="1"/>
      <c r="F82" s="1"/>
      <c r="G82" s="1"/>
      <c r="H82" s="1"/>
      <c r="I82" s="11"/>
      <c r="J82" s="11"/>
      <c r="K82" s="11"/>
      <c r="L82" s="11"/>
      <c r="M82" s="11"/>
      <c r="N82"/>
      <c r="O82"/>
      <c r="P82"/>
    </row>
    <row r="83" spans="24:25" ht="16.5">
      <c r="X83" s="54"/>
      <c r="Y83" s="54"/>
    </row>
    <row r="84" spans="24:25" ht="16.5">
      <c r="X84" s="54"/>
      <c r="Y84" s="54"/>
    </row>
    <row r="85" spans="24:25" ht="16.5">
      <c r="X85" s="54"/>
      <c r="Y85" s="54"/>
    </row>
    <row r="86" spans="24:25" ht="16.5">
      <c r="X86" s="54"/>
      <c r="Y86" s="54"/>
    </row>
    <row r="87" spans="24:25" ht="16.5">
      <c r="X87" s="54"/>
      <c r="Y87" s="54"/>
    </row>
    <row r="88" spans="24:25" ht="16.5">
      <c r="X88" s="54"/>
      <c r="Y88" s="54"/>
    </row>
    <row r="89" spans="24:25" ht="16.5">
      <c r="X89" s="54"/>
      <c r="Y89" s="54"/>
    </row>
    <row r="91" spans="24:25" ht="16.5">
      <c r="X91" s="54"/>
      <c r="Y91" s="54"/>
    </row>
    <row r="92" spans="24:25" ht="16.5">
      <c r="X92" s="54"/>
      <c r="Y92" s="54"/>
    </row>
    <row r="93" spans="24:25" ht="16.5">
      <c r="X93" s="54"/>
      <c r="Y93" s="54"/>
    </row>
    <row r="94" spans="24:25" ht="16.5">
      <c r="X94" s="54"/>
      <c r="Y94" s="54"/>
    </row>
    <row r="95" spans="24:25" ht="16.5">
      <c r="X95" s="54"/>
      <c r="Y95" s="54"/>
    </row>
    <row r="96" spans="24:25" ht="16.5">
      <c r="X96" s="54"/>
      <c r="Y96" s="54"/>
    </row>
  </sheetData>
  <dataValidations count="6">
    <dataValidation type="list" allowBlank="1" showInputMessage="1" showErrorMessage="1" sqref="C8:G9">
      <formula1>$Y$1:$Y$8</formula1>
    </dataValidation>
    <dataValidation type="list" allowBlank="1" showInputMessage="1" showErrorMessage="1" sqref="C12:G12">
      <formula1>$Y$9:$Y$15</formula1>
    </dataValidation>
    <dataValidation type="list" allowBlank="1" showInputMessage="1" showErrorMessage="1" sqref="C10:G10">
      <formula1>$Y$30:$Y$36</formula1>
    </dataValidation>
    <dataValidation type="list" allowBlank="1" showInputMessage="1" showErrorMessage="1" sqref="C11:G11">
      <formula1>$Y$16:$Y$22</formula1>
    </dataValidation>
    <dataValidation type="list" allowBlank="1" showInputMessage="1" showErrorMessage="1" sqref="C13:G13">
      <formula1>$Y$23:$Y$29</formula1>
    </dataValidation>
    <dataValidation type="list" allowBlank="1" showInputMessage="1" showErrorMessage="1" sqref="C14:G14">
      <formula1>$Y$38:$Y$41</formula1>
    </dataValidation>
  </dataValidations>
  <printOptions/>
  <pageMargins left="0.35433070866141736" right="0.35433070866141736" top="0.984251968503937" bottom="0.3937007874015748" header="0.31496062992125984" footer="0.31496062992125984"/>
  <pageSetup orientation="landscape" pageOrder="overThenDown" paperSize="9"/>
  <headerFooter alignWithMargins="0">
    <oddHeader>&amp;L&amp;"Arial Narrow,Normal"&amp;11Energi- och Innemiljödeklarering&amp;C&amp;"Arial Narrow,Normal"Uppgifter om Belysning&amp;R&amp;"Arial Narrow,Fet"&amp;14&amp;P(&amp;N)</oddHeader>
  </headerFooter>
  <rowBreaks count="1" manualBreakCount="1">
    <brk id="25" max="13" man="1"/>
  </rowBreaks>
  <legacyDrawing r:id="rId2"/>
</worksheet>
</file>

<file path=xl/worksheets/sheet11.xml><?xml version="1.0" encoding="utf-8"?>
<worksheet xmlns="http://schemas.openxmlformats.org/spreadsheetml/2006/main" xmlns:r="http://schemas.openxmlformats.org/officeDocument/2006/relationships">
  <dimension ref="A1:V72"/>
  <sheetViews>
    <sheetView zoomScaleSheetLayoutView="100" workbookViewId="0" topLeftCell="A1">
      <selection activeCell="I51" sqref="I51"/>
    </sheetView>
  </sheetViews>
  <sheetFormatPr defaultColWidth="11.00390625" defaultRowHeight="12.75"/>
  <cols>
    <col min="1" max="1" width="3.25390625" style="11" customWidth="1"/>
    <col min="2" max="2" width="15.25390625" style="1" customWidth="1"/>
    <col min="3" max="3" width="14.125" style="1" customWidth="1"/>
    <col min="4" max="4" width="4.75390625" style="1" customWidth="1"/>
    <col min="5" max="5" width="5.00390625" style="1" customWidth="1"/>
    <col min="6" max="6" width="4.75390625" style="1" customWidth="1"/>
    <col min="7" max="7" width="4.375" style="1" customWidth="1"/>
    <col min="8" max="8" width="5.25390625" style="1" customWidth="1"/>
    <col min="9" max="9" width="3.00390625" style="11" customWidth="1"/>
    <col min="10" max="10" width="2.375" style="11" customWidth="1"/>
    <col min="11" max="11" width="3.00390625" style="11" customWidth="1"/>
    <col min="12" max="12" width="2.625" style="11" customWidth="1"/>
    <col min="13" max="13" width="13.25390625" style="11" customWidth="1"/>
    <col min="14" max="14" width="15.375" style="11" customWidth="1"/>
    <col min="15" max="15" width="18.875" style="1" customWidth="1"/>
    <col min="16" max="16" width="17.375" style="1" customWidth="1"/>
    <col min="17" max="18" width="0.12890625" style="1" customWidth="1"/>
    <col min="19" max="16384" width="10.75390625" style="1" customWidth="1"/>
  </cols>
  <sheetData>
    <row r="1" spans="1:22" ht="12.75" customHeight="1">
      <c r="A1" s="52"/>
      <c r="B1" s="84" t="s">
        <v>270</v>
      </c>
      <c r="C1" s="4">
        <f>A!J3</f>
        <v>0</v>
      </c>
      <c r="D1" s="2"/>
      <c r="E1" s="368"/>
      <c r="F1" s="30"/>
      <c r="G1" s="95" t="s">
        <v>721</v>
      </c>
      <c r="H1" s="282" t="e">
        <f>#REF!</f>
        <v>#REF!</v>
      </c>
      <c r="I1" s="369"/>
      <c r="J1" s="370"/>
      <c r="K1" s="288"/>
      <c r="L1" s="289"/>
      <c r="M1" s="5"/>
      <c r="N1" s="5"/>
      <c r="U1" s="1" t="s">
        <v>1098</v>
      </c>
      <c r="V1" s="1" t="s">
        <v>446</v>
      </c>
    </row>
    <row r="2" spans="1:22" ht="12.75" customHeight="1">
      <c r="A2" s="52"/>
      <c r="B2" s="84" t="s">
        <v>969</v>
      </c>
      <c r="C2" s="4">
        <f>A!J4</f>
        <v>0</v>
      </c>
      <c r="D2" s="2"/>
      <c r="E2" s="368"/>
      <c r="F2" s="30"/>
      <c r="G2" s="95" t="s">
        <v>588</v>
      </c>
      <c r="H2" s="282" t="e">
        <f>#REF!</f>
        <v>#REF!</v>
      </c>
      <c r="I2" s="369"/>
      <c r="J2" s="370"/>
      <c r="K2" s="288"/>
      <c r="L2" s="289"/>
      <c r="M2" s="5"/>
      <c r="N2" s="5"/>
      <c r="O2" s="3"/>
      <c r="P2" s="42"/>
      <c r="V2" s="1" t="s">
        <v>447</v>
      </c>
    </row>
    <row r="3" spans="1:22" ht="12.75" customHeight="1">
      <c r="A3" s="52"/>
      <c r="B3" s="85"/>
      <c r="C3" s="73"/>
      <c r="D3" s="2"/>
      <c r="E3" s="368"/>
      <c r="F3" s="30"/>
      <c r="G3" s="95" t="s">
        <v>589</v>
      </c>
      <c r="H3" s="282" t="e">
        <f>#REF!</f>
        <v>#REF!</v>
      </c>
      <c r="I3" s="369"/>
      <c r="J3" s="370"/>
      <c r="K3" s="288"/>
      <c r="L3" s="289"/>
      <c r="M3" s="5"/>
      <c r="N3" s="5"/>
      <c r="O3" s="3"/>
      <c r="P3" s="42"/>
      <c r="V3" s="1" t="s">
        <v>1292</v>
      </c>
    </row>
    <row r="4" spans="2:22" ht="12.75" customHeight="1">
      <c r="B4" s="2"/>
      <c r="C4" s="2"/>
      <c r="D4" s="2"/>
      <c r="E4" s="368"/>
      <c r="F4" s="30"/>
      <c r="G4" s="95" t="s">
        <v>145</v>
      </c>
      <c r="H4" s="282" t="e">
        <f>#REF!</f>
        <v>#REF!</v>
      </c>
      <c r="I4" s="369"/>
      <c r="J4" s="370"/>
      <c r="K4" s="288"/>
      <c r="L4" s="289"/>
      <c r="M4" s="5"/>
      <c r="N4" s="5"/>
      <c r="O4" s="3"/>
      <c r="P4" s="3"/>
      <c r="V4" s="1" t="s">
        <v>550</v>
      </c>
    </row>
    <row r="5" spans="2:16" ht="12.75" customHeight="1">
      <c r="B5" s="87" t="s">
        <v>1240</v>
      </c>
      <c r="C5" s="2"/>
      <c r="D5" s="2"/>
      <c r="E5" s="2"/>
      <c r="F5" s="2"/>
      <c r="G5" s="2"/>
      <c r="H5" s="2"/>
      <c r="I5" s="5"/>
      <c r="J5" s="5"/>
      <c r="K5" s="5"/>
      <c r="L5" s="5"/>
      <c r="M5" s="5"/>
      <c r="N5" s="5"/>
      <c r="O5" s="3"/>
      <c r="P5" s="3"/>
    </row>
    <row r="6" spans="1:16" ht="12.75" customHeight="1">
      <c r="A6" s="25" t="s">
        <v>452</v>
      </c>
      <c r="B6" s="193" t="s">
        <v>638</v>
      </c>
      <c r="C6" s="60"/>
      <c r="D6" s="364" t="s">
        <v>1304</v>
      </c>
      <c r="E6" s="61"/>
      <c r="F6" s="61"/>
      <c r="G6" s="61"/>
      <c r="H6" s="62" t="s">
        <v>903</v>
      </c>
      <c r="I6"/>
      <c r="J6"/>
      <c r="K6"/>
      <c r="L6"/>
      <c r="M6"/>
      <c r="N6"/>
      <c r="O6"/>
      <c r="P6"/>
    </row>
    <row r="7" spans="1:22" ht="12.75" customHeight="1">
      <c r="A7" s="23"/>
      <c r="B7" s="195"/>
      <c r="C7" s="63" t="s">
        <v>787</v>
      </c>
      <c r="D7" s="63" t="s">
        <v>149</v>
      </c>
      <c r="E7" s="63" t="s">
        <v>150</v>
      </c>
      <c r="F7" s="63" t="s">
        <v>24</v>
      </c>
      <c r="G7" s="63" t="s">
        <v>25</v>
      </c>
      <c r="H7" s="64"/>
      <c r="I7"/>
      <c r="J7"/>
      <c r="K7"/>
      <c r="L7"/>
      <c r="M7"/>
      <c r="N7"/>
      <c r="O7"/>
      <c r="P7"/>
      <c r="U7" s="1" t="s">
        <v>441</v>
      </c>
      <c r="V7" s="1" t="s">
        <v>440</v>
      </c>
    </row>
    <row r="8" spans="1:22" ht="12.75" customHeight="1">
      <c r="A8" s="287"/>
      <c r="B8" s="147" t="s">
        <v>823</v>
      </c>
      <c r="C8" s="308"/>
      <c r="D8" s="147"/>
      <c r="E8" s="147"/>
      <c r="F8" s="147"/>
      <c r="G8" s="147"/>
      <c r="H8" s="147"/>
      <c r="I8"/>
      <c r="J8"/>
      <c r="K8"/>
      <c r="L8"/>
      <c r="M8"/>
      <c r="N8"/>
      <c r="O8"/>
      <c r="P8"/>
      <c r="V8" s="1" t="s">
        <v>461</v>
      </c>
    </row>
    <row r="9" spans="1:16" ht="12.75" customHeight="1">
      <c r="A9" s="287"/>
      <c r="B9" s="147" t="s">
        <v>980</v>
      </c>
      <c r="C9" s="287"/>
      <c r="D9" s="147"/>
      <c r="E9" s="147"/>
      <c r="F9" s="147"/>
      <c r="G9" s="147"/>
      <c r="H9" s="147"/>
      <c r="I9"/>
      <c r="J9"/>
      <c r="K9"/>
      <c r="L9"/>
      <c r="M9"/>
      <c r="N9"/>
      <c r="O9"/>
      <c r="P9"/>
    </row>
    <row r="10" spans="1:16" ht="12.75" customHeight="1">
      <c r="A10" s="287"/>
      <c r="B10" s="147" t="s">
        <v>445</v>
      </c>
      <c r="C10" s="147"/>
      <c r="D10" s="147"/>
      <c r="E10" s="147"/>
      <c r="F10" s="147"/>
      <c r="G10" s="147"/>
      <c r="H10" s="147"/>
      <c r="I10"/>
      <c r="J10"/>
      <c r="K10"/>
      <c r="L10"/>
      <c r="M10"/>
      <c r="N10"/>
      <c r="O10"/>
      <c r="P10"/>
    </row>
    <row r="11" spans="1:22" ht="12.75" customHeight="1">
      <c r="A11" s="287"/>
      <c r="B11" s="147" t="s">
        <v>1292</v>
      </c>
      <c r="C11" s="146"/>
      <c r="D11" s="146"/>
      <c r="E11" s="146"/>
      <c r="F11" s="146"/>
      <c r="G11" s="146"/>
      <c r="H11" s="146"/>
      <c r="I11"/>
      <c r="J11"/>
      <c r="K11"/>
      <c r="L11"/>
      <c r="M11"/>
      <c r="N11"/>
      <c r="O11"/>
      <c r="P11"/>
      <c r="U11" s="1" t="s">
        <v>207</v>
      </c>
      <c r="V11" s="1" t="s">
        <v>462</v>
      </c>
    </row>
    <row r="12" spans="1:22" ht="12.75" customHeight="1">
      <c r="A12" s="88"/>
      <c r="B12" s="89"/>
      <c r="C12" s="89"/>
      <c r="D12" s="89"/>
      <c r="E12" s="89"/>
      <c r="F12" s="89"/>
      <c r="G12" s="89"/>
      <c r="H12" s="89"/>
      <c r="I12" s="48"/>
      <c r="J12" s="48"/>
      <c r="K12" s="48"/>
      <c r="L12" s="48"/>
      <c r="M12" s="48"/>
      <c r="N12" s="48"/>
      <c r="O12" s="89"/>
      <c r="P12" s="89"/>
      <c r="V12" s="1" t="s">
        <v>463</v>
      </c>
    </row>
    <row r="13" spans="1:22" ht="12.75" customHeight="1">
      <c r="A13" s="188" t="s">
        <v>674</v>
      </c>
      <c r="B13" s="49" t="s">
        <v>864</v>
      </c>
      <c r="C13" s="49"/>
      <c r="D13" s="41"/>
      <c r="E13" s="41"/>
      <c r="F13" s="41"/>
      <c r="G13" s="41"/>
      <c r="H13"/>
      <c r="I13" s="48"/>
      <c r="J13" s="48"/>
      <c r="K13" s="48"/>
      <c r="L13" s="48"/>
      <c r="M13" s="48"/>
      <c r="N13" s="48"/>
      <c r="O13" s="89"/>
      <c r="P13" s="89"/>
      <c r="V13" s="1" t="s">
        <v>1292</v>
      </c>
    </row>
    <row r="14" spans="1:22" ht="12.75" customHeight="1">
      <c r="A14" s="304"/>
      <c r="B14" s="306"/>
      <c r="C14" s="305"/>
      <c r="D14" s="305"/>
      <c r="E14" s="305"/>
      <c r="F14" s="305"/>
      <c r="G14" s="180"/>
      <c r="H14"/>
      <c r="I14"/>
      <c r="J14"/>
      <c r="K14"/>
      <c r="L14"/>
      <c r="M14"/>
      <c r="N14"/>
      <c r="O14"/>
      <c r="P14"/>
      <c r="Q14"/>
      <c r="R14"/>
      <c r="S14"/>
      <c r="V14" s="1" t="s">
        <v>1292</v>
      </c>
    </row>
    <row r="15" spans="1:19" ht="12.75" customHeight="1">
      <c r="A15" s="304"/>
      <c r="B15" s="306"/>
      <c r="C15" s="305"/>
      <c r="D15" s="305"/>
      <c r="E15" s="305"/>
      <c r="F15" s="305"/>
      <c r="G15" s="180"/>
      <c r="H15"/>
      <c r="I15"/>
      <c r="J15"/>
      <c r="K15"/>
      <c r="L15"/>
      <c r="M15"/>
      <c r="N15"/>
      <c r="O15"/>
      <c r="P15"/>
      <c r="Q15"/>
      <c r="R15"/>
      <c r="S15"/>
    </row>
    <row r="16" spans="1:19" ht="12.75" customHeight="1">
      <c r="A16" s="304"/>
      <c r="B16" s="306"/>
      <c r="C16" s="305"/>
      <c r="D16" s="305"/>
      <c r="E16" s="305"/>
      <c r="F16" s="305"/>
      <c r="G16" s="180"/>
      <c r="H16"/>
      <c r="I16"/>
      <c r="J16"/>
      <c r="K16"/>
      <c r="L16"/>
      <c r="M16"/>
      <c r="N16"/>
      <c r="O16" t="s">
        <v>388</v>
      </c>
      <c r="P16"/>
      <c r="Q16"/>
      <c r="R16"/>
      <c r="S16"/>
    </row>
    <row r="17" spans="1:19" ht="12.75" customHeight="1">
      <c r="A17" s="304"/>
      <c r="B17" s="306"/>
      <c r="C17" s="305"/>
      <c r="D17" s="305"/>
      <c r="E17" s="305"/>
      <c r="F17" s="305"/>
      <c r="G17" s="180"/>
      <c r="H17"/>
      <c r="I17" s="5"/>
      <c r="J17" s="5"/>
      <c r="K17" s="5"/>
      <c r="L17" s="5"/>
      <c r="M17" s="5"/>
      <c r="N17" s="5"/>
      <c r="Q17"/>
      <c r="R17"/>
      <c r="S17"/>
    </row>
    <row r="18" spans="1:19" ht="12.75" customHeight="1">
      <c r="A18" s="304"/>
      <c r="B18" s="306"/>
      <c r="C18" s="305"/>
      <c r="D18" s="305"/>
      <c r="E18" s="305"/>
      <c r="F18" s="305"/>
      <c r="G18" s="180"/>
      <c r="H18"/>
      <c r="I18" s="5"/>
      <c r="J18" s="5"/>
      <c r="K18" s="5"/>
      <c r="L18" s="5"/>
      <c r="M18" s="5"/>
      <c r="N18" s="5"/>
      <c r="O18" s="3"/>
      <c r="P18" s="42"/>
      <c r="Q18"/>
      <c r="R18"/>
      <c r="S18"/>
    </row>
    <row r="19" spans="1:19" ht="12.75" customHeight="1">
      <c r="A19"/>
      <c r="B19"/>
      <c r="C19"/>
      <c r="D19"/>
      <c r="E19" s="2"/>
      <c r="F19" s="2"/>
      <c r="G19" s="2"/>
      <c r="H19" s="2"/>
      <c r="I19" s="5"/>
      <c r="J19" s="5"/>
      <c r="K19" s="5"/>
      <c r="L19" s="5"/>
      <c r="M19" s="5"/>
      <c r="N19" s="5"/>
      <c r="O19" s="3" t="s">
        <v>388</v>
      </c>
      <c r="P19" s="42"/>
      <c r="Q19"/>
      <c r="R19"/>
      <c r="S19"/>
    </row>
    <row r="20" spans="3:19" ht="12.75" customHeight="1">
      <c r="C20" s="2"/>
      <c r="D20" s="2"/>
      <c r="E20" s="2"/>
      <c r="F20" s="2"/>
      <c r="G20" s="2"/>
      <c r="H20" s="2"/>
      <c r="I20" s="5"/>
      <c r="J20" s="5"/>
      <c r="K20" s="5"/>
      <c r="L20" s="5"/>
      <c r="M20" s="5"/>
      <c r="N20" s="5"/>
      <c r="O20" s="3"/>
      <c r="P20" s="3"/>
      <c r="Q20"/>
      <c r="R20"/>
      <c r="S20"/>
    </row>
    <row r="21" spans="1:19" ht="12.75" customHeight="1">
      <c r="A21"/>
      <c r="B21" s="87" t="s">
        <v>1056</v>
      </c>
      <c r="C21"/>
      <c r="D21"/>
      <c r="E21"/>
      <c r="F21"/>
      <c r="G21"/>
      <c r="H21"/>
      <c r="I21"/>
      <c r="J21"/>
      <c r="K21"/>
      <c r="L21"/>
      <c r="M21"/>
      <c r="N21"/>
      <c r="O21"/>
      <c r="P21"/>
      <c r="Q21"/>
      <c r="R21"/>
      <c r="S21"/>
    </row>
    <row r="22" spans="1:17" ht="12.75" customHeight="1">
      <c r="A22" s="25"/>
      <c r="B22" s="94" t="s">
        <v>638</v>
      </c>
      <c r="C22" s="60"/>
      <c r="D22" s="364" t="s">
        <v>1304</v>
      </c>
      <c r="E22" s="61"/>
      <c r="F22" s="61"/>
      <c r="G22" s="61"/>
      <c r="H22" s="174" t="s">
        <v>903</v>
      </c>
      <c r="I22" s="33" t="s">
        <v>673</v>
      </c>
      <c r="J22" s="30"/>
      <c r="K22" s="46"/>
      <c r="L22" s="30"/>
      <c r="M22" s="203" t="s">
        <v>124</v>
      </c>
      <c r="N22" s="25" t="s">
        <v>534</v>
      </c>
      <c r="O22"/>
      <c r="P22"/>
      <c r="Q22"/>
    </row>
    <row r="23" spans="1:17" ht="12.75" customHeight="1">
      <c r="A23" s="23"/>
      <c r="B23" s="34"/>
      <c r="C23" s="63" t="s">
        <v>787</v>
      </c>
      <c r="D23" s="63" t="s">
        <v>149</v>
      </c>
      <c r="E23" s="63" t="s">
        <v>150</v>
      </c>
      <c r="F23" s="63" t="s">
        <v>24</v>
      </c>
      <c r="G23" s="63" t="s">
        <v>25</v>
      </c>
      <c r="H23" s="64"/>
      <c r="I23" s="23" t="s">
        <v>375</v>
      </c>
      <c r="J23" s="23" t="s">
        <v>674</v>
      </c>
      <c r="K23" s="23" t="s">
        <v>651</v>
      </c>
      <c r="L23" s="35" t="s">
        <v>674</v>
      </c>
      <c r="M23" s="21"/>
      <c r="N23" s="204"/>
      <c r="O23"/>
      <c r="P23"/>
      <c r="Q23"/>
    </row>
    <row r="24" spans="1:17" ht="12.75" customHeight="1">
      <c r="A24" s="287"/>
      <c r="B24" s="18" t="s">
        <v>1098</v>
      </c>
      <c r="C24" s="147"/>
      <c r="D24" s="147"/>
      <c r="E24" s="147"/>
      <c r="F24" s="147"/>
      <c r="G24" s="147"/>
      <c r="H24" s="147"/>
      <c r="I24" s="10" t="s">
        <v>1177</v>
      </c>
      <c r="J24" s="300"/>
      <c r="K24" s="10" t="s">
        <v>652</v>
      </c>
      <c r="L24" s="300"/>
      <c r="M24" s="14" t="s">
        <v>1307</v>
      </c>
      <c r="N24" s="37" t="s">
        <v>652</v>
      </c>
      <c r="O24"/>
      <c r="P24"/>
      <c r="Q24"/>
    </row>
    <row r="25" spans="1:17" ht="12.75" customHeight="1">
      <c r="A25" s="287"/>
      <c r="B25" s="40" t="s">
        <v>161</v>
      </c>
      <c r="C25" s="146"/>
      <c r="D25" s="146"/>
      <c r="E25" s="146"/>
      <c r="F25" s="146"/>
      <c r="G25" s="146"/>
      <c r="H25" s="146"/>
      <c r="I25" s="7" t="s">
        <v>1177</v>
      </c>
      <c r="J25" s="300"/>
      <c r="K25" s="7" t="s">
        <v>533</v>
      </c>
      <c r="L25" s="300"/>
      <c r="M25" s="14" t="s">
        <v>816</v>
      </c>
      <c r="N25" s="37"/>
      <c r="O25"/>
      <c r="P25"/>
      <c r="Q25"/>
    </row>
    <row r="26" spans="1:17" ht="12.75" customHeight="1">
      <c r="A26" s="287"/>
      <c r="B26" s="38" t="s">
        <v>1037</v>
      </c>
      <c r="C26" s="146"/>
      <c r="D26" s="146"/>
      <c r="E26" s="146"/>
      <c r="F26" s="146"/>
      <c r="G26" s="146"/>
      <c r="H26" s="146"/>
      <c r="I26" s="7" t="s">
        <v>1177</v>
      </c>
      <c r="J26" s="300"/>
      <c r="K26" s="7" t="s">
        <v>1177</v>
      </c>
      <c r="L26" s="300"/>
      <c r="M26" s="1" t="s">
        <v>1290</v>
      </c>
      <c r="N26" s="14" t="s">
        <v>606</v>
      </c>
      <c r="O26"/>
      <c r="P26"/>
      <c r="Q26"/>
    </row>
    <row r="27" spans="1:17" ht="12.75" customHeight="1">
      <c r="A27" s="287"/>
      <c r="B27" s="40" t="s">
        <v>980</v>
      </c>
      <c r="C27" s="146"/>
      <c r="D27" s="146"/>
      <c r="E27" s="146"/>
      <c r="F27" s="146"/>
      <c r="G27" s="146"/>
      <c r="H27" s="146"/>
      <c r="I27" s="7" t="s">
        <v>1177</v>
      </c>
      <c r="J27" s="300"/>
      <c r="K27" s="7" t="s">
        <v>652</v>
      </c>
      <c r="L27" s="300"/>
      <c r="M27" s="14" t="s">
        <v>1368</v>
      </c>
      <c r="N27" s="37" t="s">
        <v>652</v>
      </c>
      <c r="O27"/>
      <c r="P27"/>
      <c r="Q27"/>
    </row>
    <row r="28" spans="1:17" ht="12.75" customHeight="1">
      <c r="A28" s="287"/>
      <c r="B28" s="40" t="s">
        <v>845</v>
      </c>
      <c r="C28" s="146"/>
      <c r="D28" s="146"/>
      <c r="E28" s="146"/>
      <c r="F28" s="146"/>
      <c r="G28" s="146"/>
      <c r="H28" s="146"/>
      <c r="I28" s="7" t="s">
        <v>652</v>
      </c>
      <c r="J28" s="300"/>
      <c r="K28" s="7" t="s">
        <v>1177</v>
      </c>
      <c r="L28" s="300"/>
      <c r="M28" s="7" t="s">
        <v>652</v>
      </c>
      <c r="N28" s="14" t="s">
        <v>1038</v>
      </c>
      <c r="O28"/>
      <c r="P28"/>
      <c r="Q28"/>
    </row>
    <row r="29" spans="1:17" ht="12.75" customHeight="1">
      <c r="A29" s="287"/>
      <c r="B29" s="40" t="s">
        <v>899</v>
      </c>
      <c r="C29" s="146"/>
      <c r="D29" s="146"/>
      <c r="E29" s="146"/>
      <c r="F29" s="146"/>
      <c r="G29" s="146"/>
      <c r="H29" s="146"/>
      <c r="I29" s="7" t="s">
        <v>652</v>
      </c>
      <c r="J29" s="300"/>
      <c r="K29" s="7" t="s">
        <v>533</v>
      </c>
      <c r="L29" s="300"/>
      <c r="M29" s="7" t="s">
        <v>652</v>
      </c>
      <c r="N29" s="14" t="s">
        <v>176</v>
      </c>
      <c r="O29"/>
      <c r="P29"/>
      <c r="Q29"/>
    </row>
    <row r="30" spans="1:17" ht="12.75" customHeight="1">
      <c r="A30" s="287"/>
      <c r="B30" s="40" t="s">
        <v>1292</v>
      </c>
      <c r="C30" s="146"/>
      <c r="D30" s="146"/>
      <c r="E30" s="146"/>
      <c r="F30" s="146"/>
      <c r="G30" s="146"/>
      <c r="H30" s="146"/>
      <c r="I30" s="7"/>
      <c r="J30" s="300"/>
      <c r="K30" s="7"/>
      <c r="L30" s="300"/>
      <c r="M30" s="14"/>
      <c r="N30" s="14"/>
      <c r="O30"/>
      <c r="P30"/>
      <c r="Q30"/>
    </row>
    <row r="31" spans="1:17" ht="12.75" customHeight="1">
      <c r="A31" s="287"/>
      <c r="B31" s="40" t="s">
        <v>1292</v>
      </c>
      <c r="C31" s="146"/>
      <c r="D31" s="146"/>
      <c r="E31" s="146"/>
      <c r="F31" s="146"/>
      <c r="G31" s="146"/>
      <c r="H31" s="146"/>
      <c r="I31" s="7"/>
      <c r="J31" s="300"/>
      <c r="K31" s="7"/>
      <c r="L31" s="300"/>
      <c r="M31" s="14"/>
      <c r="N31" s="14"/>
      <c r="O31"/>
      <c r="P31"/>
      <c r="Q31"/>
    </row>
    <row r="32" spans="1:19" ht="12.75" customHeight="1">
      <c r="A32" s="52"/>
      <c r="B32"/>
      <c r="C32"/>
      <c r="D32" s="2"/>
      <c r="E32" s="2"/>
      <c r="F32" s="2"/>
      <c r="G32" s="2"/>
      <c r="H32" s="2"/>
      <c r="I32" s="5"/>
      <c r="J32" s="5"/>
      <c r="K32" s="5"/>
      <c r="L32" s="5"/>
      <c r="M32" s="5"/>
      <c r="N32" s="5"/>
      <c r="Q32"/>
      <c r="R32"/>
      <c r="S32"/>
    </row>
    <row r="33" spans="1:19" ht="12.75" customHeight="1">
      <c r="A33" s="188" t="s">
        <v>674</v>
      </c>
      <c r="B33" s="172" t="s">
        <v>1067</v>
      </c>
      <c r="C33" s="172"/>
      <c r="D33" s="41"/>
      <c r="E33" s="41"/>
      <c r="F33" s="41"/>
      <c r="G33" s="41"/>
      <c r="H33"/>
      <c r="I33"/>
      <c r="J33"/>
      <c r="K33"/>
      <c r="L33"/>
      <c r="M33"/>
      <c r="N33"/>
      <c r="O33" s="3"/>
      <c r="P33" s="42"/>
      <c r="Q33"/>
      <c r="R33"/>
      <c r="S33"/>
    </row>
    <row r="34" spans="1:19" ht="12.75" customHeight="1">
      <c r="A34" s="304"/>
      <c r="B34" s="306"/>
      <c r="C34" s="305"/>
      <c r="D34" s="305"/>
      <c r="E34" s="305"/>
      <c r="F34" s="305"/>
      <c r="G34" s="180"/>
      <c r="H34"/>
      <c r="I34"/>
      <c r="J34"/>
      <c r="K34"/>
      <c r="L34"/>
      <c r="M34"/>
      <c r="N34"/>
      <c r="O34"/>
      <c r="P34"/>
      <c r="Q34"/>
      <c r="R34"/>
      <c r="S34"/>
    </row>
    <row r="35" spans="1:19" ht="12.75" customHeight="1">
      <c r="A35" s="304"/>
      <c r="B35" s="306"/>
      <c r="C35" s="305"/>
      <c r="D35" s="305"/>
      <c r="E35" s="305"/>
      <c r="F35" s="305"/>
      <c r="G35" s="180"/>
      <c r="H35"/>
      <c r="I35"/>
      <c r="J35"/>
      <c r="K35"/>
      <c r="L35"/>
      <c r="M35"/>
      <c r="N35"/>
      <c r="O35"/>
      <c r="P35"/>
      <c r="Q35"/>
      <c r="R35"/>
      <c r="S35"/>
    </row>
    <row r="36" spans="1:19" ht="12.75" customHeight="1">
      <c r="A36" s="304"/>
      <c r="B36" s="306"/>
      <c r="C36" s="305"/>
      <c r="D36" s="305"/>
      <c r="E36" s="305"/>
      <c r="F36" s="305"/>
      <c r="G36" s="180"/>
      <c r="H36"/>
      <c r="I36"/>
      <c r="J36"/>
      <c r="K36"/>
      <c r="L36"/>
      <c r="M36"/>
      <c r="N36"/>
      <c r="O36"/>
      <c r="P36"/>
      <c r="Q36"/>
      <c r="R36"/>
      <c r="S36"/>
    </row>
    <row r="37" spans="1:19" ht="12.75" customHeight="1">
      <c r="A37" s="304"/>
      <c r="B37" s="306"/>
      <c r="C37" s="305"/>
      <c r="D37" s="305"/>
      <c r="E37" s="305"/>
      <c r="F37" s="305"/>
      <c r="G37" s="180"/>
      <c r="H37"/>
      <c r="I37"/>
      <c r="J37"/>
      <c r="K37"/>
      <c r="L37"/>
      <c r="M37"/>
      <c r="N37"/>
      <c r="O37"/>
      <c r="P37"/>
      <c r="Q37"/>
      <c r="R37"/>
      <c r="S37"/>
    </row>
    <row r="38" spans="1:16" ht="12.75" customHeight="1">
      <c r="A38" s="304"/>
      <c r="B38" s="306"/>
      <c r="C38" s="305"/>
      <c r="D38" s="305"/>
      <c r="E38" s="305"/>
      <c r="F38" s="305"/>
      <c r="G38" s="180"/>
      <c r="H38"/>
      <c r="I38"/>
      <c r="J38"/>
      <c r="K38"/>
      <c r="L38"/>
      <c r="M38"/>
      <c r="N38"/>
      <c r="O38"/>
      <c r="P38"/>
    </row>
    <row r="39" spans="1:16" ht="12.75" customHeight="1">
      <c r="A39" s="304"/>
      <c r="B39" s="306"/>
      <c r="C39" s="305"/>
      <c r="D39" s="305"/>
      <c r="E39" s="305"/>
      <c r="F39" s="305"/>
      <c r="G39" s="180"/>
      <c r="H39"/>
      <c r="I39"/>
      <c r="J39"/>
      <c r="K39"/>
      <c r="L39"/>
      <c r="M39"/>
      <c r="N39"/>
      <c r="O39"/>
      <c r="P39"/>
    </row>
    <row r="40" spans="1:16" ht="12.75" customHeight="1">
      <c r="A40" s="38"/>
      <c r="B40" s="38"/>
      <c r="C40"/>
      <c r="D40"/>
      <c r="E40"/>
      <c r="F40"/>
      <c r="G40"/>
      <c r="H40"/>
      <c r="I40"/>
      <c r="J40"/>
      <c r="K40"/>
      <c r="L40"/>
      <c r="M40" s="38"/>
      <c r="N40" s="38"/>
      <c r="O40"/>
      <c r="P40"/>
    </row>
    <row r="41" spans="1:16" s="54" customFormat="1" ht="12.75" customHeight="1">
      <c r="A41" s="38"/>
      <c r="B41" s="38"/>
      <c r="C41" s="38"/>
      <c r="D41" s="38"/>
      <c r="E41" s="98" t="s">
        <v>596</v>
      </c>
      <c r="F41" s="99"/>
      <c r="G41" s="99"/>
      <c r="H41" s="145"/>
      <c r="M41" s="38"/>
      <c r="N41" s="38"/>
      <c r="O41"/>
      <c r="P41"/>
    </row>
    <row r="42" spans="1:16" s="54" customFormat="1" ht="12.75" customHeight="1">
      <c r="A42" s="71" t="s">
        <v>452</v>
      </c>
      <c r="B42" s="41" t="s">
        <v>1309</v>
      </c>
      <c r="C42" s="38"/>
      <c r="D42" s="38"/>
      <c r="E42" s="107" t="s">
        <v>1398</v>
      </c>
      <c r="F42" s="107" t="s">
        <v>1399</v>
      </c>
      <c r="G42" s="107" t="s">
        <v>1002</v>
      </c>
      <c r="H42" s="107" t="s">
        <v>754</v>
      </c>
      <c r="M42"/>
      <c r="N42"/>
      <c r="O42"/>
      <c r="P42"/>
    </row>
    <row r="43" spans="1:16" s="54" customFormat="1" ht="12.75" customHeight="1">
      <c r="A43" s="146"/>
      <c r="B43" s="148"/>
      <c r="C43" s="40"/>
      <c r="D43" s="40"/>
      <c r="E43" s="13" t="s">
        <v>1182</v>
      </c>
      <c r="F43" s="4">
        <v>1</v>
      </c>
      <c r="G43" s="291"/>
      <c r="H43" s="291"/>
      <c r="M43"/>
      <c r="N43"/>
      <c r="O43"/>
      <c r="P43"/>
    </row>
    <row r="44" spans="1:16" s="54" customFormat="1" ht="12.75" customHeight="1">
      <c r="A44" s="146"/>
      <c r="B44" s="148"/>
      <c r="C44" s="40"/>
      <c r="D44" s="40"/>
      <c r="E44" s="14" t="s">
        <v>1182</v>
      </c>
      <c r="F44" s="4">
        <v>2</v>
      </c>
      <c r="G44" s="290"/>
      <c r="H44" s="290"/>
      <c r="M44"/>
      <c r="N44"/>
      <c r="O44"/>
      <c r="P44"/>
    </row>
    <row r="45" spans="1:16" s="54" customFormat="1" ht="12.75" customHeight="1">
      <c r="A45" s="146"/>
      <c r="B45" s="148"/>
      <c r="C45" s="40"/>
      <c r="D45" s="40"/>
      <c r="E45" s="14" t="s">
        <v>1182</v>
      </c>
      <c r="F45" s="4">
        <v>3</v>
      </c>
      <c r="G45" s="290"/>
      <c r="H45" s="290"/>
      <c r="M45"/>
      <c r="N45"/>
      <c r="O45"/>
      <c r="P45"/>
    </row>
    <row r="46" spans="1:16" s="54" customFormat="1" ht="12.75" customHeight="1">
      <c r="A46"/>
      <c r="B46"/>
      <c r="C46"/>
      <c r="D46"/>
      <c r="E46"/>
      <c r="F46"/>
      <c r="G46"/>
      <c r="H46"/>
      <c r="I46"/>
      <c r="J46"/>
      <c r="K46"/>
      <c r="L46"/>
      <c r="M46"/>
      <c r="N46"/>
      <c r="O46"/>
      <c r="P46"/>
    </row>
    <row r="47" spans="1:16" s="54" customFormat="1" ht="12.75" customHeight="1">
      <c r="A47"/>
      <c r="B47"/>
      <c r="C47"/>
      <c r="D47"/>
      <c r="E47"/>
      <c r="F47"/>
      <c r="G47"/>
      <c r="H47"/>
      <c r="I47"/>
      <c r="J47"/>
      <c r="K47"/>
      <c r="L47"/>
      <c r="M47"/>
      <c r="N47"/>
      <c r="O47"/>
      <c r="P47"/>
    </row>
    <row r="48" spans="1:16" s="54" customFormat="1" ht="12.75" customHeight="1">
      <c r="A48"/>
      <c r="B48"/>
      <c r="C48"/>
      <c r="D48"/>
      <c r="E48"/>
      <c r="F48"/>
      <c r="G48"/>
      <c r="H48"/>
      <c r="I48"/>
      <c r="J48"/>
      <c r="K48"/>
      <c r="L48"/>
      <c r="M48"/>
      <c r="N48"/>
      <c r="O48"/>
      <c r="P48"/>
    </row>
    <row r="49" spans="1:16" s="54" customFormat="1" ht="12.75" customHeight="1">
      <c r="A49"/>
      <c r="B49"/>
      <c r="C49"/>
      <c r="D49"/>
      <c r="E49"/>
      <c r="F49"/>
      <c r="G49"/>
      <c r="H49"/>
      <c r="I49"/>
      <c r="J49"/>
      <c r="K49"/>
      <c r="L49"/>
      <c r="M49"/>
      <c r="N49"/>
      <c r="O49"/>
      <c r="P49"/>
    </row>
    <row r="50" spans="1:16" s="54" customFormat="1" ht="12.75" customHeight="1">
      <c r="A50"/>
      <c r="B50"/>
      <c r="C50"/>
      <c r="D50"/>
      <c r="E50"/>
      <c r="F50"/>
      <c r="G50"/>
      <c r="H50"/>
      <c r="I50"/>
      <c r="J50"/>
      <c r="K50"/>
      <c r="L50"/>
      <c r="M50"/>
      <c r="N50"/>
      <c r="O50"/>
      <c r="P50"/>
    </row>
    <row r="51" spans="1:16" s="54" customFormat="1" ht="12.75" customHeight="1">
      <c r="A51"/>
      <c r="B51"/>
      <c r="C51"/>
      <c r="D51"/>
      <c r="E51"/>
      <c r="F51"/>
      <c r="G51"/>
      <c r="H51"/>
      <c r="I51"/>
      <c r="J51"/>
      <c r="K51"/>
      <c r="L51"/>
      <c r="M51"/>
      <c r="N51"/>
      <c r="O51"/>
      <c r="P51"/>
    </row>
    <row r="52" spans="1:16" s="54" customFormat="1" ht="12.75" customHeight="1">
      <c r="A52"/>
      <c r="B52"/>
      <c r="C52"/>
      <c r="D52"/>
      <c r="E52"/>
      <c r="F52"/>
      <c r="G52"/>
      <c r="H52"/>
      <c r="I52"/>
      <c r="J52"/>
      <c r="K52"/>
      <c r="L52"/>
      <c r="M52"/>
      <c r="N52"/>
      <c r="O52"/>
      <c r="P52"/>
    </row>
    <row r="53" spans="1:16" s="54" customFormat="1" ht="12.75" customHeight="1">
      <c r="A53"/>
      <c r="B53"/>
      <c r="C53"/>
      <c r="D53"/>
      <c r="E53"/>
      <c r="F53"/>
      <c r="G53"/>
      <c r="H53"/>
      <c r="I53"/>
      <c r="J53"/>
      <c r="K53"/>
      <c r="L53"/>
      <c r="M53"/>
      <c r="N53"/>
      <c r="O53"/>
      <c r="P53"/>
    </row>
    <row r="54" spans="1:16" s="54" customFormat="1" ht="12.75" customHeight="1">
      <c r="A54"/>
      <c r="B54"/>
      <c r="C54"/>
      <c r="D54"/>
      <c r="E54"/>
      <c r="F54"/>
      <c r="G54"/>
      <c r="H54"/>
      <c r="I54"/>
      <c r="J54"/>
      <c r="K54"/>
      <c r="L54"/>
      <c r="M54"/>
      <c r="N54"/>
      <c r="O54"/>
      <c r="P54"/>
    </row>
    <row r="55" spans="1:16" s="54" customFormat="1" ht="12.75" customHeight="1">
      <c r="A55"/>
      <c r="B55"/>
      <c r="C55"/>
      <c r="D55"/>
      <c r="E55"/>
      <c r="F55"/>
      <c r="G55"/>
      <c r="H55"/>
      <c r="I55"/>
      <c r="J55"/>
      <c r="K55"/>
      <c r="L55"/>
      <c r="M55"/>
      <c r="N55"/>
      <c r="O55"/>
      <c r="P55"/>
    </row>
    <row r="56" spans="1:16" s="54" customFormat="1" ht="12.75" customHeight="1">
      <c r="A56"/>
      <c r="B56"/>
      <c r="C56"/>
      <c r="D56"/>
      <c r="E56"/>
      <c r="F56"/>
      <c r="G56"/>
      <c r="H56"/>
      <c r="I56"/>
      <c r="J56"/>
      <c r="K56"/>
      <c r="L56"/>
      <c r="M56"/>
      <c r="N56"/>
      <c r="O56"/>
      <c r="P56"/>
    </row>
    <row r="57" spans="1:16" s="54" customFormat="1" ht="12.75" customHeight="1">
      <c r="A57"/>
      <c r="B57"/>
      <c r="C57"/>
      <c r="D57"/>
      <c r="E57"/>
      <c r="F57"/>
      <c r="G57"/>
      <c r="H57"/>
      <c r="I57"/>
      <c r="J57"/>
      <c r="K57"/>
      <c r="L57"/>
      <c r="M57"/>
      <c r="N57"/>
      <c r="O57"/>
      <c r="P57"/>
    </row>
    <row r="58" spans="1:16" s="54" customFormat="1" ht="12.75" customHeight="1">
      <c r="A58"/>
      <c r="B58"/>
      <c r="C58"/>
      <c r="D58"/>
      <c r="E58"/>
      <c r="F58"/>
      <c r="G58"/>
      <c r="H58"/>
      <c r="I58"/>
      <c r="J58"/>
      <c r="K58"/>
      <c r="L58"/>
      <c r="M58"/>
      <c r="N58"/>
      <c r="O58"/>
      <c r="P58"/>
    </row>
    <row r="59" spans="1:16" s="54" customFormat="1" ht="16.5">
      <c r="A59"/>
      <c r="B59"/>
      <c r="C59"/>
      <c r="D59"/>
      <c r="E59"/>
      <c r="F59"/>
      <c r="G59"/>
      <c r="H59"/>
      <c r="I59"/>
      <c r="J59"/>
      <c r="K59"/>
      <c r="L59"/>
      <c r="M59"/>
      <c r="N59"/>
      <c r="O59"/>
      <c r="P59"/>
    </row>
    <row r="60" spans="1:16" s="54" customFormat="1" ht="16.5">
      <c r="A60"/>
      <c r="B60"/>
      <c r="C60"/>
      <c r="D60"/>
      <c r="E60"/>
      <c r="F60"/>
      <c r="G60"/>
      <c r="H60"/>
      <c r="I60"/>
      <c r="J60"/>
      <c r="K60"/>
      <c r="L60"/>
      <c r="M60"/>
      <c r="N60"/>
      <c r="O60"/>
      <c r="P60"/>
    </row>
    <row r="61" spans="1:16" s="54" customFormat="1" ht="16.5">
      <c r="A61"/>
      <c r="B61"/>
      <c r="C61"/>
      <c r="D61"/>
      <c r="E61"/>
      <c r="F61"/>
      <c r="G61"/>
      <c r="H61"/>
      <c r="I61"/>
      <c r="J61"/>
      <c r="K61"/>
      <c r="L61"/>
      <c r="M61"/>
      <c r="N61"/>
      <c r="O61"/>
      <c r="P61"/>
    </row>
    <row r="62" spans="1:16" s="54" customFormat="1" ht="16.5">
      <c r="A62"/>
      <c r="B62"/>
      <c r="C62"/>
      <c r="D62"/>
      <c r="E62"/>
      <c r="F62"/>
      <c r="G62"/>
      <c r="H62"/>
      <c r="I62"/>
      <c r="J62"/>
      <c r="K62"/>
      <c r="L62"/>
      <c r="M62"/>
      <c r="N62"/>
      <c r="O62"/>
      <c r="P62"/>
    </row>
    <row r="63" spans="1:16" s="54" customFormat="1" ht="16.5">
      <c r="A63"/>
      <c r="B63"/>
      <c r="C63"/>
      <c r="D63"/>
      <c r="E63"/>
      <c r="F63"/>
      <c r="G63"/>
      <c r="H63"/>
      <c r="I63"/>
      <c r="J63"/>
      <c r="K63"/>
      <c r="L63"/>
      <c r="M63"/>
      <c r="N63"/>
      <c r="O63"/>
      <c r="P63"/>
    </row>
    <row r="64" spans="1:16" s="54" customFormat="1" ht="16.5">
      <c r="A64"/>
      <c r="B64"/>
      <c r="C64"/>
      <c r="D64"/>
      <c r="E64"/>
      <c r="F64"/>
      <c r="G64"/>
      <c r="H64"/>
      <c r="I64"/>
      <c r="J64"/>
      <c r="K64"/>
      <c r="L64"/>
      <c r="M64"/>
      <c r="N64"/>
      <c r="O64"/>
      <c r="P64"/>
    </row>
    <row r="65" spans="1:16" s="54" customFormat="1" ht="16.5">
      <c r="A65"/>
      <c r="B65"/>
      <c r="C65"/>
      <c r="D65"/>
      <c r="E65"/>
      <c r="F65"/>
      <c r="G65"/>
      <c r="H65"/>
      <c r="I65"/>
      <c r="J65"/>
      <c r="K65"/>
      <c r="L65"/>
      <c r="M65"/>
      <c r="N65"/>
      <c r="O65"/>
      <c r="P65"/>
    </row>
    <row r="66" spans="1:16" ht="12.75">
      <c r="A66"/>
      <c r="B66"/>
      <c r="C66"/>
      <c r="D66"/>
      <c r="E66"/>
      <c r="F66"/>
      <c r="G66"/>
      <c r="H66"/>
      <c r="I66"/>
      <c r="J66"/>
      <c r="K66"/>
      <c r="L66"/>
      <c r="M66"/>
      <c r="N66"/>
      <c r="O66"/>
      <c r="P66"/>
    </row>
    <row r="67" spans="1:16" s="54" customFormat="1" ht="16.5">
      <c r="A67"/>
      <c r="B67"/>
      <c r="C67"/>
      <c r="D67"/>
      <c r="E67"/>
      <c r="F67"/>
      <c r="G67"/>
      <c r="H67"/>
      <c r="I67"/>
      <c r="J67"/>
      <c r="K67"/>
      <c r="L67"/>
      <c r="M67"/>
      <c r="N67"/>
      <c r="O67"/>
      <c r="P67"/>
    </row>
    <row r="68" spans="1:16" s="54" customFormat="1" ht="16.5">
      <c r="A68"/>
      <c r="B68"/>
      <c r="C68"/>
      <c r="D68"/>
      <c r="E68"/>
      <c r="F68"/>
      <c r="G68"/>
      <c r="H68"/>
      <c r="I68"/>
      <c r="J68"/>
      <c r="K68"/>
      <c r="L68"/>
      <c r="M68"/>
      <c r="N68"/>
      <c r="O68"/>
      <c r="P68"/>
    </row>
    <row r="69" spans="1:16" s="54" customFormat="1" ht="16.5">
      <c r="A69"/>
      <c r="B69"/>
      <c r="C69"/>
      <c r="D69"/>
      <c r="E69"/>
      <c r="F69"/>
      <c r="G69"/>
      <c r="H69"/>
      <c r="I69"/>
      <c r="J69"/>
      <c r="K69"/>
      <c r="L69"/>
      <c r="M69"/>
      <c r="N69"/>
      <c r="O69"/>
      <c r="P69"/>
    </row>
    <row r="70" spans="1:16" s="54" customFormat="1" ht="16.5">
      <c r="A70"/>
      <c r="B70"/>
      <c r="C70"/>
      <c r="D70"/>
      <c r="E70"/>
      <c r="F70"/>
      <c r="G70"/>
      <c r="H70"/>
      <c r="I70"/>
      <c r="J70"/>
      <c r="K70"/>
      <c r="L70"/>
      <c r="M70"/>
      <c r="N70"/>
      <c r="O70"/>
      <c r="P70"/>
    </row>
    <row r="71" spans="1:16" s="54" customFormat="1" ht="16.5">
      <c r="A71"/>
      <c r="B71"/>
      <c r="C71"/>
      <c r="D71"/>
      <c r="E71"/>
      <c r="F71"/>
      <c r="G71"/>
      <c r="H71"/>
      <c r="I71"/>
      <c r="J71"/>
      <c r="K71"/>
      <c r="L71"/>
      <c r="M71"/>
      <c r="N71"/>
      <c r="O71"/>
      <c r="P71"/>
    </row>
    <row r="72" spans="1:16" s="54" customFormat="1" ht="16.5">
      <c r="A72"/>
      <c r="B72"/>
      <c r="C72"/>
      <c r="D72"/>
      <c r="E72"/>
      <c r="F72"/>
      <c r="G72"/>
      <c r="H72"/>
      <c r="I72"/>
      <c r="J72"/>
      <c r="K72"/>
      <c r="L72"/>
      <c r="M72"/>
      <c r="N72"/>
      <c r="O72"/>
      <c r="P72"/>
    </row>
  </sheetData>
  <dataValidations count="3">
    <dataValidation type="list" allowBlank="1" showInputMessage="1" showErrorMessage="1" sqref="C8:G8">
      <formula1>$V$1:$V$5</formula1>
    </dataValidation>
    <dataValidation type="list" allowBlank="1" showInputMessage="1" showErrorMessage="1" sqref="C9:G9">
      <formula1>$V$7:$V$10</formula1>
    </dataValidation>
    <dataValidation type="list" allowBlank="1" showInputMessage="1" showErrorMessage="1" sqref="C10:G10">
      <formula1>$V$11:$V$15</formula1>
    </dataValidation>
  </dataValidations>
  <printOptions/>
  <pageMargins left="0.35433070866141736" right="0.35433070866141736" top="0.984251968503937" bottom="0.3937007874015748" header="0.31496062992125984" footer="0.31496062992125984"/>
  <pageSetup orientation="landscape" pageOrder="overThenDown" paperSize="9"/>
  <headerFooter alignWithMargins="0">
    <oddHeader>&amp;L&amp;"Arial Narrow,Normal"Energi- och Innemiljödeklarering&amp;C&amp;"Arial Narrow,Normal"Uppgifter om Elsystem&amp;R&amp;"Arial Narrow,Fet"&amp;14&amp;P(&amp;N)</oddHeader>
  </headerFooter>
  <rowBreaks count="1" manualBreakCount="1">
    <brk id="19" max="13" man="1"/>
  </rowBreaks>
  <legacyDrawing r:id="rId2"/>
</worksheet>
</file>

<file path=xl/worksheets/sheet12.xml><?xml version="1.0" encoding="utf-8"?>
<worksheet xmlns="http://schemas.openxmlformats.org/spreadsheetml/2006/main" xmlns:r="http://schemas.openxmlformats.org/officeDocument/2006/relationships">
  <dimension ref="A1:Y75"/>
  <sheetViews>
    <sheetView view="pageBreakPreview" zoomScaleSheetLayoutView="100" workbookViewId="0" topLeftCell="A1">
      <selection activeCell="L51" sqref="L51"/>
    </sheetView>
  </sheetViews>
  <sheetFormatPr defaultColWidth="11.00390625" defaultRowHeight="12.75"/>
  <cols>
    <col min="1" max="1" width="3.25390625" style="11" customWidth="1"/>
    <col min="2" max="2" width="15.25390625" style="1" customWidth="1"/>
    <col min="3" max="3" width="14.125" style="1" customWidth="1"/>
    <col min="4" max="4" width="4.75390625" style="1" customWidth="1"/>
    <col min="5" max="5" width="5.00390625" style="1" customWidth="1"/>
    <col min="6" max="6" width="4.75390625" style="1" customWidth="1"/>
    <col min="7" max="7" width="4.375" style="1" customWidth="1"/>
    <col min="8" max="8" width="5.25390625" style="1" customWidth="1"/>
    <col min="9" max="9" width="3.00390625" style="11" customWidth="1"/>
    <col min="10" max="10" width="2.375" style="11" customWidth="1"/>
    <col min="11" max="11" width="3.00390625" style="11" customWidth="1"/>
    <col min="12" max="12" width="2.625" style="11" customWidth="1"/>
    <col min="13" max="13" width="15.625" style="11" customWidth="1"/>
    <col min="14" max="14" width="14.25390625" style="11" customWidth="1"/>
    <col min="15" max="15" width="18.875" style="1" customWidth="1"/>
    <col min="16" max="16" width="17.375" style="1" customWidth="1"/>
    <col min="17" max="18" width="0.12890625" style="1" customWidth="1"/>
    <col min="19" max="16384" width="10.75390625" style="1" customWidth="1"/>
  </cols>
  <sheetData>
    <row r="1" spans="1:25" ht="15">
      <c r="A1" s="52"/>
      <c r="B1" s="84" t="s">
        <v>270</v>
      </c>
      <c r="C1" s="4">
        <f>A!J3</f>
        <v>0</v>
      </c>
      <c r="D1" s="2"/>
      <c r="E1" s="368"/>
      <c r="F1" s="30"/>
      <c r="G1" s="95" t="s">
        <v>721</v>
      </c>
      <c r="H1" s="282" t="e">
        <f>#REF!</f>
        <v>#REF!</v>
      </c>
      <c r="I1" s="369"/>
      <c r="J1" s="370"/>
      <c r="K1" s="288"/>
      <c r="L1" s="289"/>
      <c r="M1" s="5"/>
      <c r="N1" s="5"/>
      <c r="X1" s="38" t="s">
        <v>1356</v>
      </c>
      <c r="Y1" s="38" t="s">
        <v>167</v>
      </c>
    </row>
    <row r="2" spans="1:25" ht="15">
      <c r="A2" s="52"/>
      <c r="B2" s="84" t="s">
        <v>969</v>
      </c>
      <c r="C2" s="4">
        <f>A!J4</f>
        <v>0</v>
      </c>
      <c r="D2" s="2"/>
      <c r="E2" s="368"/>
      <c r="F2" s="30"/>
      <c r="G2" s="95" t="s">
        <v>588</v>
      </c>
      <c r="H2" s="282" t="e">
        <f>#REF!</f>
        <v>#REF!</v>
      </c>
      <c r="I2" s="369"/>
      <c r="J2" s="370"/>
      <c r="K2" s="288"/>
      <c r="L2" s="289"/>
      <c r="M2" s="5"/>
      <c r="N2" s="5"/>
      <c r="O2" s="3"/>
      <c r="P2" s="42"/>
      <c r="X2" s="38"/>
      <c r="Y2" s="38" t="s">
        <v>168</v>
      </c>
    </row>
    <row r="3" spans="1:25" ht="15">
      <c r="A3" s="52"/>
      <c r="B3" s="85"/>
      <c r="C3" s="73"/>
      <c r="D3" s="2"/>
      <c r="E3" s="368"/>
      <c r="F3" s="30"/>
      <c r="G3" s="95" t="s">
        <v>589</v>
      </c>
      <c r="H3" s="282" t="e">
        <f>#REF!</f>
        <v>#REF!</v>
      </c>
      <c r="I3" s="369"/>
      <c r="J3" s="370"/>
      <c r="K3" s="288"/>
      <c r="L3" s="289"/>
      <c r="M3" s="5"/>
      <c r="N3" s="5"/>
      <c r="O3" s="3"/>
      <c r="P3" s="42"/>
      <c r="X3" s="38"/>
      <c r="Y3" s="38" t="s">
        <v>1097</v>
      </c>
    </row>
    <row r="4" spans="2:25" ht="12.75">
      <c r="B4" s="2"/>
      <c r="C4" s="2"/>
      <c r="D4" s="2"/>
      <c r="E4" s="368"/>
      <c r="F4" s="30"/>
      <c r="G4" s="95" t="s">
        <v>145</v>
      </c>
      <c r="H4" s="282" t="e">
        <f>#REF!</f>
        <v>#REF!</v>
      </c>
      <c r="I4" s="369"/>
      <c r="J4" s="370"/>
      <c r="K4" s="288"/>
      <c r="L4" s="289"/>
      <c r="M4" s="5"/>
      <c r="N4" s="5"/>
      <c r="O4" s="3"/>
      <c r="P4" s="3"/>
      <c r="X4" s="38"/>
      <c r="Y4" s="38" t="s">
        <v>1292</v>
      </c>
    </row>
    <row r="5" spans="2:25" ht="12.75">
      <c r="B5" s="87" t="s">
        <v>1202</v>
      </c>
      <c r="C5" s="2"/>
      <c r="D5" s="2"/>
      <c r="E5" s="2"/>
      <c r="F5" s="2"/>
      <c r="G5" s="2"/>
      <c r="H5" s="2"/>
      <c r="I5" s="5"/>
      <c r="J5" s="5"/>
      <c r="K5" s="5"/>
      <c r="L5" s="5"/>
      <c r="M5" s="5"/>
      <c r="N5" s="5"/>
      <c r="O5" s="3"/>
      <c r="P5" s="3"/>
      <c r="X5" s="38"/>
      <c r="Y5" s="38" t="s">
        <v>550</v>
      </c>
    </row>
    <row r="6" spans="1:25" ht="12.75" customHeight="1">
      <c r="A6" s="25" t="s">
        <v>452</v>
      </c>
      <c r="B6" s="94" t="s">
        <v>638</v>
      </c>
      <c r="C6" s="60"/>
      <c r="D6" s="364" t="s">
        <v>1304</v>
      </c>
      <c r="E6" s="61"/>
      <c r="F6" s="61"/>
      <c r="G6" s="61"/>
      <c r="H6" s="62" t="s">
        <v>903</v>
      </c>
      <c r="I6"/>
      <c r="J6"/>
      <c r="K6"/>
      <c r="L6"/>
      <c r="M6"/>
      <c r="N6"/>
      <c r="O6"/>
      <c r="P6"/>
      <c r="X6" s="38"/>
      <c r="Y6" s="38" t="s">
        <v>440</v>
      </c>
    </row>
    <row r="7" spans="1:25" ht="12.75" customHeight="1">
      <c r="A7" s="23"/>
      <c r="B7" s="34"/>
      <c r="C7" s="63" t="s">
        <v>787</v>
      </c>
      <c r="D7" s="63" t="s">
        <v>149</v>
      </c>
      <c r="E7" s="63" t="s">
        <v>150</v>
      </c>
      <c r="F7" s="63" t="s">
        <v>24</v>
      </c>
      <c r="G7" s="63" t="s">
        <v>25</v>
      </c>
      <c r="H7" s="64"/>
      <c r="I7"/>
      <c r="J7"/>
      <c r="K7"/>
      <c r="L7"/>
      <c r="M7"/>
      <c r="N7"/>
      <c r="O7"/>
      <c r="P7"/>
      <c r="X7" s="38"/>
      <c r="Y7" s="38"/>
    </row>
    <row r="8" spans="1:25" ht="12.75" customHeight="1">
      <c r="A8" s="146"/>
      <c r="B8" s="19" t="s">
        <v>1138</v>
      </c>
      <c r="C8" s="147"/>
      <c r="D8" s="147"/>
      <c r="E8" s="147"/>
      <c r="F8" s="147"/>
      <c r="G8" s="147"/>
      <c r="H8" s="147"/>
      <c r="I8"/>
      <c r="J8"/>
      <c r="K8"/>
      <c r="L8"/>
      <c r="M8"/>
      <c r="N8"/>
      <c r="O8"/>
      <c r="P8"/>
      <c r="X8" s="38"/>
      <c r="Y8" s="38"/>
    </row>
    <row r="9" spans="1:25" ht="12.75" customHeight="1">
      <c r="A9" s="300"/>
      <c r="B9" s="19" t="s">
        <v>944</v>
      </c>
      <c r="C9" s="290"/>
      <c r="D9" s="290"/>
      <c r="E9" s="290"/>
      <c r="F9" s="290"/>
      <c r="G9" s="290"/>
      <c r="H9" s="290"/>
      <c r="I9"/>
      <c r="J9"/>
      <c r="K9"/>
      <c r="L9"/>
      <c r="M9"/>
      <c r="N9"/>
      <c r="O9"/>
      <c r="P9"/>
      <c r="X9" s="38" t="s">
        <v>367</v>
      </c>
      <c r="Y9" s="38" t="s">
        <v>173</v>
      </c>
    </row>
    <row r="10" spans="1:25" ht="12.75" customHeight="1">
      <c r="A10" s="300"/>
      <c r="B10" s="19" t="s">
        <v>945</v>
      </c>
      <c r="C10" s="290"/>
      <c r="D10" s="290"/>
      <c r="E10" s="290"/>
      <c r="F10" s="290"/>
      <c r="G10" s="290"/>
      <c r="H10" s="290"/>
      <c r="I10"/>
      <c r="J10"/>
      <c r="K10"/>
      <c r="L10"/>
      <c r="M10"/>
      <c r="N10"/>
      <c r="O10"/>
      <c r="P10"/>
      <c r="X10" s="38"/>
      <c r="Y10" s="38" t="s">
        <v>605</v>
      </c>
    </row>
    <row r="11" spans="1:25" ht="12.75" customHeight="1">
      <c r="A11" s="146"/>
      <c r="B11" s="19" t="s">
        <v>367</v>
      </c>
      <c r="C11" s="147"/>
      <c r="D11" s="147"/>
      <c r="E11" s="147"/>
      <c r="F11" s="147"/>
      <c r="G11" s="147"/>
      <c r="H11" s="147"/>
      <c r="I11"/>
      <c r="J11"/>
      <c r="K11"/>
      <c r="L11"/>
      <c r="M11"/>
      <c r="N11"/>
      <c r="O11"/>
      <c r="P11"/>
      <c r="X11" s="38"/>
      <c r="Y11" s="38" t="s">
        <v>1292</v>
      </c>
    </row>
    <row r="12" spans="1:25" ht="12.75" customHeight="1">
      <c r="A12" s="146"/>
      <c r="B12" s="19" t="s">
        <v>1155</v>
      </c>
      <c r="C12" s="147"/>
      <c r="D12" s="147"/>
      <c r="E12" s="147"/>
      <c r="F12" s="147"/>
      <c r="G12" s="147"/>
      <c r="H12" s="147"/>
      <c r="I12"/>
      <c r="J12"/>
      <c r="K12"/>
      <c r="L12"/>
      <c r="M12"/>
      <c r="N12"/>
      <c r="O12"/>
      <c r="P12"/>
      <c r="X12" s="38"/>
      <c r="Y12" s="38" t="s">
        <v>550</v>
      </c>
    </row>
    <row r="13" spans="1:25" ht="12.75" customHeight="1">
      <c r="A13" s="146"/>
      <c r="B13" s="18" t="s">
        <v>866</v>
      </c>
      <c r="C13" s="147"/>
      <c r="D13" s="147"/>
      <c r="E13" s="147"/>
      <c r="F13" s="147"/>
      <c r="G13" s="147"/>
      <c r="H13" s="147"/>
      <c r="I13"/>
      <c r="J13"/>
      <c r="K13"/>
      <c r="L13"/>
      <c r="M13"/>
      <c r="N13"/>
      <c r="O13"/>
      <c r="P13"/>
      <c r="X13" s="38"/>
      <c r="Y13" s="38"/>
    </row>
    <row r="14" spans="1:25" ht="12.75" customHeight="1">
      <c r="A14" s="146"/>
      <c r="B14" s="19" t="s">
        <v>1222</v>
      </c>
      <c r="C14" s="147"/>
      <c r="D14" s="147"/>
      <c r="E14" s="147"/>
      <c r="F14" s="147"/>
      <c r="G14" s="147"/>
      <c r="H14" s="147"/>
      <c r="I14"/>
      <c r="J14"/>
      <c r="K14"/>
      <c r="L14"/>
      <c r="M14"/>
      <c r="N14"/>
      <c r="O14"/>
      <c r="P14"/>
      <c r="X14" s="38"/>
      <c r="Y14" s="38"/>
    </row>
    <row r="15" spans="1:25" ht="12.75" customHeight="1">
      <c r="A15" s="146"/>
      <c r="B15" s="18" t="s">
        <v>1292</v>
      </c>
      <c r="C15" s="147"/>
      <c r="D15" s="147"/>
      <c r="E15" s="147"/>
      <c r="F15" s="147"/>
      <c r="G15" s="147"/>
      <c r="H15" s="147"/>
      <c r="I15"/>
      <c r="J15"/>
      <c r="K15"/>
      <c r="L15"/>
      <c r="M15"/>
      <c r="N15"/>
      <c r="O15"/>
      <c r="P15"/>
      <c r="X15" s="1" t="s">
        <v>1155</v>
      </c>
      <c r="Y15" s="38" t="s">
        <v>1286</v>
      </c>
    </row>
    <row r="16" spans="1:25" ht="12.75" customHeight="1">
      <c r="A16" s="89"/>
      <c r="B16" s="89"/>
      <c r="C16" s="89"/>
      <c r="D16" s="89"/>
      <c r="E16" s="89"/>
      <c r="F16" s="89"/>
      <c r="G16" s="89"/>
      <c r="H16" s="89"/>
      <c r="I16"/>
      <c r="J16"/>
      <c r="K16"/>
      <c r="L16"/>
      <c r="M16"/>
      <c r="N16"/>
      <c r="O16"/>
      <c r="P16"/>
      <c r="X16" s="38"/>
      <c r="Y16" s="38" t="s">
        <v>605</v>
      </c>
    </row>
    <row r="17" spans="1:25" ht="12.75" customHeight="1">
      <c r="A17" s="188" t="s">
        <v>674</v>
      </c>
      <c r="B17" s="49" t="s">
        <v>1352</v>
      </c>
      <c r="C17" s="49"/>
      <c r="D17" s="41"/>
      <c r="E17" s="41"/>
      <c r="F17" s="41"/>
      <c r="G17" s="41"/>
      <c r="X17" s="38"/>
      <c r="Y17" s="38" t="s">
        <v>1292</v>
      </c>
    </row>
    <row r="18" spans="1:25" ht="12.75" customHeight="1">
      <c r="A18" s="304"/>
      <c r="B18" s="306"/>
      <c r="C18" s="305"/>
      <c r="D18" s="305"/>
      <c r="E18" s="305"/>
      <c r="F18" s="305"/>
      <c r="G18" s="180"/>
      <c r="X18" s="1"/>
      <c r="Y18" s="38" t="s">
        <v>550</v>
      </c>
    </row>
    <row r="19" spans="1:14" ht="12.75" customHeight="1">
      <c r="A19" s="304"/>
      <c r="B19" s="306"/>
      <c r="C19" s="305"/>
      <c r="D19" s="305"/>
      <c r="E19" s="305"/>
      <c r="F19" s="305"/>
      <c r="G19" s="180"/>
      <c r="I19" s="5"/>
      <c r="J19" s="5"/>
      <c r="K19" s="5"/>
      <c r="L19" s="5"/>
      <c r="M19" s="5"/>
      <c r="N19" s="5"/>
    </row>
    <row r="20" spans="1:24" ht="12.75" customHeight="1">
      <c r="A20" s="304"/>
      <c r="B20" s="306"/>
      <c r="C20" s="305"/>
      <c r="D20" s="305"/>
      <c r="E20" s="305"/>
      <c r="F20" s="305"/>
      <c r="G20" s="180"/>
      <c r="I20" s="5"/>
      <c r="J20" s="5"/>
      <c r="K20" s="5"/>
      <c r="L20" s="5"/>
      <c r="M20" s="5"/>
      <c r="N20" s="5"/>
      <c r="O20" s="3"/>
      <c r="P20" s="42"/>
      <c r="X20" s="1"/>
    </row>
    <row r="21" spans="1:25" ht="12.75" customHeight="1">
      <c r="A21" s="304"/>
      <c r="B21" s="306"/>
      <c r="C21" s="305"/>
      <c r="D21" s="305"/>
      <c r="E21" s="305"/>
      <c r="F21" s="305"/>
      <c r="G21" s="180"/>
      <c r="I21" s="5"/>
      <c r="J21" s="5"/>
      <c r="K21" s="5"/>
      <c r="L21" s="5"/>
      <c r="M21" s="5"/>
      <c r="N21" s="5"/>
      <c r="O21" s="3"/>
      <c r="P21" s="42"/>
      <c r="X21" s="38" t="s">
        <v>866</v>
      </c>
      <c r="Y21" s="38"/>
    </row>
    <row r="22" spans="1:25" ht="12.75" customHeight="1">
      <c r="A22" s="304"/>
      <c r="B22" s="306"/>
      <c r="C22" s="305"/>
      <c r="D22" s="305"/>
      <c r="E22" s="305"/>
      <c r="F22" s="305"/>
      <c r="G22" s="180"/>
      <c r="I22" s="5"/>
      <c r="J22" s="5"/>
      <c r="K22" s="5"/>
      <c r="L22" s="5"/>
      <c r="M22" s="5"/>
      <c r="N22" s="5"/>
      <c r="O22" s="3"/>
      <c r="P22" s="42"/>
      <c r="X22" s="38"/>
      <c r="Y22" s="38"/>
    </row>
    <row r="23" spans="2:25" ht="12.75" customHeight="1">
      <c r="B23" s="2"/>
      <c r="C23" s="2"/>
      <c r="D23" s="2"/>
      <c r="E23" s="2"/>
      <c r="F23" s="2"/>
      <c r="G23" s="2"/>
      <c r="H23" s="2"/>
      <c r="I23" s="5"/>
      <c r="J23" s="5"/>
      <c r="K23" s="5"/>
      <c r="L23" s="5"/>
      <c r="M23" s="5"/>
      <c r="N23" s="5"/>
      <c r="O23" s="3"/>
      <c r="P23" s="3"/>
      <c r="X23" s="38"/>
      <c r="Y23" s="38"/>
    </row>
    <row r="24" spans="3:25" ht="12.75" customHeight="1">
      <c r="C24" s="2"/>
      <c r="D24" s="2"/>
      <c r="E24" s="2"/>
      <c r="F24" s="2"/>
      <c r="G24" s="2"/>
      <c r="H24" s="2"/>
      <c r="I24" s="5"/>
      <c r="J24" s="5"/>
      <c r="K24" s="5"/>
      <c r="L24" s="5"/>
      <c r="M24" s="5"/>
      <c r="N24" s="5"/>
      <c r="O24" s="3"/>
      <c r="P24" s="3"/>
      <c r="X24" s="38"/>
      <c r="Y24" s="38"/>
    </row>
    <row r="25" spans="1:25" ht="12.75" customHeight="1">
      <c r="A25" s="38"/>
      <c r="B25" s="87" t="s">
        <v>1127</v>
      </c>
      <c r="X25" s="38" t="s">
        <v>1222</v>
      </c>
      <c r="Y25" s="38" t="s">
        <v>946</v>
      </c>
    </row>
    <row r="26" spans="1:25" ht="12.75" customHeight="1">
      <c r="A26" s="25" t="s">
        <v>452</v>
      </c>
      <c r="B26" s="94" t="s">
        <v>638</v>
      </c>
      <c r="C26" s="60"/>
      <c r="D26" s="364" t="s">
        <v>1304</v>
      </c>
      <c r="E26" s="61"/>
      <c r="F26" s="61"/>
      <c r="G26" s="61"/>
      <c r="H26" s="93" t="s">
        <v>903</v>
      </c>
      <c r="I26" s="194" t="s">
        <v>817</v>
      </c>
      <c r="J26" s="30"/>
      <c r="K26" s="30"/>
      <c r="L26" s="95"/>
      <c r="M26" s="25" t="s">
        <v>1196</v>
      </c>
      <c r="X26" s="38"/>
      <c r="Y26" s="38" t="s">
        <v>947</v>
      </c>
    </row>
    <row r="27" spans="1:25" ht="15">
      <c r="A27" s="23"/>
      <c r="B27" s="34"/>
      <c r="C27" s="63" t="s">
        <v>787</v>
      </c>
      <c r="D27" s="63" t="s">
        <v>149</v>
      </c>
      <c r="E27" s="63" t="s">
        <v>150</v>
      </c>
      <c r="F27" s="63" t="s">
        <v>24</v>
      </c>
      <c r="G27" s="63" t="s">
        <v>25</v>
      </c>
      <c r="H27" s="64"/>
      <c r="I27" s="23" t="s">
        <v>375</v>
      </c>
      <c r="J27" s="23" t="s">
        <v>674</v>
      </c>
      <c r="K27" s="23" t="s">
        <v>651</v>
      </c>
      <c r="L27" s="35" t="s">
        <v>674</v>
      </c>
      <c r="M27" s="21"/>
      <c r="V27" s="38"/>
      <c r="X27" s="38"/>
      <c r="Y27" s="38" t="s">
        <v>1292</v>
      </c>
    </row>
    <row r="28" spans="1:25" ht="12.75">
      <c r="A28" s="146"/>
      <c r="B28" s="14" t="s">
        <v>177</v>
      </c>
      <c r="C28" s="287"/>
      <c r="D28" s="287"/>
      <c r="E28" s="287"/>
      <c r="F28" s="287"/>
      <c r="G28" s="287"/>
      <c r="H28" s="287"/>
      <c r="I28" s="26"/>
      <c r="J28" s="287"/>
      <c r="K28" s="182"/>
      <c r="L28" s="182"/>
      <c r="M28" s="14" t="s">
        <v>1290</v>
      </c>
      <c r="V28" s="38"/>
      <c r="W28" s="38"/>
      <c r="Y28" s="38" t="s">
        <v>550</v>
      </c>
    </row>
    <row r="29" spans="1:23" ht="12.75">
      <c r="A29" s="146"/>
      <c r="B29" s="19" t="s">
        <v>1356</v>
      </c>
      <c r="C29" s="147"/>
      <c r="D29" s="147"/>
      <c r="E29" s="147"/>
      <c r="F29" s="147"/>
      <c r="G29" s="147"/>
      <c r="H29" s="147"/>
      <c r="I29" s="10" t="s">
        <v>1177</v>
      </c>
      <c r="J29" s="300"/>
      <c r="K29" s="205" t="s">
        <v>652</v>
      </c>
      <c r="L29" s="205"/>
      <c r="M29" s="14" t="s">
        <v>387</v>
      </c>
      <c r="V29" s="38"/>
      <c r="W29" s="38"/>
    </row>
    <row r="30" spans="1:23" ht="12.75">
      <c r="A30" s="146"/>
      <c r="B30" s="19" t="s">
        <v>367</v>
      </c>
      <c r="C30" s="147" t="s">
        <v>388</v>
      </c>
      <c r="D30" s="147"/>
      <c r="E30" s="147"/>
      <c r="F30" s="147"/>
      <c r="G30" s="147"/>
      <c r="H30" s="147"/>
      <c r="I30" s="10" t="s">
        <v>1177</v>
      </c>
      <c r="J30" s="300"/>
      <c r="K30" s="205" t="s">
        <v>652</v>
      </c>
      <c r="L30" s="205"/>
      <c r="M30" s="14" t="s">
        <v>573</v>
      </c>
      <c r="V30" s="38"/>
      <c r="W30" s="38"/>
    </row>
    <row r="31" spans="1:23" ht="12.75">
      <c r="A31" s="146"/>
      <c r="B31" s="19" t="s">
        <v>1155</v>
      </c>
      <c r="C31" s="147" t="s">
        <v>388</v>
      </c>
      <c r="D31" s="147"/>
      <c r="E31" s="147"/>
      <c r="F31" s="147"/>
      <c r="G31" s="147"/>
      <c r="H31" s="147"/>
      <c r="I31" s="10" t="s">
        <v>1177</v>
      </c>
      <c r="J31" s="300"/>
      <c r="K31" s="205" t="s">
        <v>652</v>
      </c>
      <c r="L31" s="205"/>
      <c r="M31" s="14" t="s">
        <v>1200</v>
      </c>
      <c r="V31" s="38"/>
      <c r="W31" s="38"/>
    </row>
    <row r="32" spans="1:23" ht="12.75">
      <c r="A32" s="146"/>
      <c r="B32" s="19" t="s">
        <v>1157</v>
      </c>
      <c r="C32" s="147"/>
      <c r="D32" s="147"/>
      <c r="E32" s="147"/>
      <c r="F32" s="147"/>
      <c r="G32" s="147"/>
      <c r="H32" s="147"/>
      <c r="I32" s="10"/>
      <c r="J32" s="300"/>
      <c r="K32" s="205"/>
      <c r="L32" s="205"/>
      <c r="M32" s="14" t="s">
        <v>1290</v>
      </c>
      <c r="V32" s="38"/>
      <c r="W32" s="38"/>
    </row>
    <row r="33" spans="1:23" ht="12.75">
      <c r="A33" s="146"/>
      <c r="B33" s="18" t="s">
        <v>866</v>
      </c>
      <c r="C33" s="147"/>
      <c r="D33" s="147"/>
      <c r="E33" s="147"/>
      <c r="F33" s="147"/>
      <c r="G33" s="147"/>
      <c r="H33" s="147"/>
      <c r="I33" s="7" t="s">
        <v>1177</v>
      </c>
      <c r="J33" s="300"/>
      <c r="K33" s="205" t="s">
        <v>652</v>
      </c>
      <c r="L33" s="205"/>
      <c r="M33" s="14" t="s">
        <v>476</v>
      </c>
      <c r="V33" s="38"/>
      <c r="W33" s="38"/>
    </row>
    <row r="34" spans="1:23" ht="12.75">
      <c r="A34" s="146"/>
      <c r="B34" s="18" t="s">
        <v>1157</v>
      </c>
      <c r="C34" s="147"/>
      <c r="D34" s="147"/>
      <c r="E34" s="147"/>
      <c r="F34" s="147"/>
      <c r="G34" s="147"/>
      <c r="H34" s="147"/>
      <c r="I34" s="7"/>
      <c r="J34" s="300"/>
      <c r="K34" s="205"/>
      <c r="L34" s="205"/>
      <c r="M34" s="14" t="s">
        <v>1290</v>
      </c>
      <c r="V34" s="38"/>
      <c r="W34" s="38"/>
    </row>
    <row r="35" spans="1:23" ht="12.75">
      <c r="A35" s="146"/>
      <c r="B35" s="19" t="s">
        <v>1222</v>
      </c>
      <c r="C35" s="147"/>
      <c r="D35" s="147"/>
      <c r="E35" s="147"/>
      <c r="F35" s="147"/>
      <c r="G35" s="147"/>
      <c r="H35" s="147"/>
      <c r="I35" s="10" t="s">
        <v>1177</v>
      </c>
      <c r="J35" s="300"/>
      <c r="K35" s="205" t="s">
        <v>652</v>
      </c>
      <c r="L35" s="205"/>
      <c r="M35" s="14" t="s">
        <v>886</v>
      </c>
      <c r="V35" s="38"/>
      <c r="W35" s="38"/>
    </row>
    <row r="36" spans="1:13" ht="12.75">
      <c r="A36" s="146"/>
      <c r="B36" s="19" t="s">
        <v>1157</v>
      </c>
      <c r="C36" s="147"/>
      <c r="D36" s="147"/>
      <c r="E36" s="147"/>
      <c r="F36" s="147"/>
      <c r="G36" s="147"/>
      <c r="H36" s="147"/>
      <c r="I36" s="10"/>
      <c r="J36" s="300"/>
      <c r="K36" s="205"/>
      <c r="L36" s="205"/>
      <c r="M36" s="14" t="s">
        <v>1290</v>
      </c>
    </row>
    <row r="37" spans="1:13" ht="12.75">
      <c r="A37" s="146"/>
      <c r="B37" s="18" t="s">
        <v>1168</v>
      </c>
      <c r="C37" s="147"/>
      <c r="D37" s="147"/>
      <c r="E37" s="147"/>
      <c r="F37" s="147"/>
      <c r="G37" s="147"/>
      <c r="H37" s="147"/>
      <c r="I37" s="7" t="s">
        <v>652</v>
      </c>
      <c r="J37" s="300"/>
      <c r="K37" s="205"/>
      <c r="L37" s="205"/>
      <c r="M37" s="56" t="s">
        <v>1038</v>
      </c>
    </row>
    <row r="38" spans="1:13" ht="12.75">
      <c r="A38" s="146"/>
      <c r="B38" s="18" t="s">
        <v>1292</v>
      </c>
      <c r="C38" s="147"/>
      <c r="D38" s="147"/>
      <c r="E38" s="147"/>
      <c r="F38" s="147"/>
      <c r="G38" s="147"/>
      <c r="H38" s="147"/>
      <c r="I38" s="7"/>
      <c r="J38" s="300"/>
      <c r="K38" s="205"/>
      <c r="L38" s="205"/>
      <c r="M38" s="14" t="s">
        <v>1283</v>
      </c>
    </row>
    <row r="39" ht="12.75" customHeight="1">
      <c r="A39" s="38"/>
    </row>
    <row r="40" spans="1:7" ht="12.75" customHeight="1">
      <c r="A40" s="188" t="s">
        <v>674</v>
      </c>
      <c r="B40" s="172" t="s">
        <v>166</v>
      </c>
      <c r="C40" s="172"/>
      <c r="D40" s="41"/>
      <c r="E40" s="41"/>
      <c r="F40" s="41"/>
      <c r="G40" s="41"/>
    </row>
    <row r="41" spans="1:7" ht="12.75" customHeight="1">
      <c r="A41" s="304"/>
      <c r="B41" s="306"/>
      <c r="C41" s="305"/>
      <c r="D41" s="305"/>
      <c r="E41" s="305"/>
      <c r="F41" s="305"/>
      <c r="G41" s="180"/>
    </row>
    <row r="42" spans="1:7" ht="12.75" customHeight="1">
      <c r="A42" s="304"/>
      <c r="B42" s="306"/>
      <c r="C42" s="305"/>
      <c r="D42" s="305"/>
      <c r="E42" s="305"/>
      <c r="F42" s="305"/>
      <c r="G42" s="180"/>
    </row>
    <row r="43" spans="1:25" ht="12.75" customHeight="1">
      <c r="A43" s="304"/>
      <c r="B43" s="306"/>
      <c r="C43" s="305"/>
      <c r="D43" s="305"/>
      <c r="E43" s="305"/>
      <c r="F43" s="305"/>
      <c r="G43" s="180"/>
      <c r="H43"/>
      <c r="I43"/>
      <c r="J43"/>
      <c r="K43"/>
      <c r="L43"/>
      <c r="M43"/>
      <c r="N43"/>
      <c r="O43"/>
      <c r="P43"/>
      <c r="X43"/>
      <c r="Y43"/>
    </row>
    <row r="44" spans="1:25" ht="12.75" customHeight="1">
      <c r="A44" s="304"/>
      <c r="B44" s="306"/>
      <c r="C44" s="305"/>
      <c r="D44" s="305"/>
      <c r="E44" s="305"/>
      <c r="F44" s="305"/>
      <c r="G44" s="180"/>
      <c r="H44"/>
      <c r="I44"/>
      <c r="J44"/>
      <c r="K44"/>
      <c r="L44"/>
      <c r="M44"/>
      <c r="N44"/>
      <c r="O44"/>
      <c r="P44"/>
      <c r="X44"/>
      <c r="Y44"/>
    </row>
    <row r="45" spans="1:25" ht="12.75" customHeight="1">
      <c r="A45" s="304"/>
      <c r="B45" s="306"/>
      <c r="C45" s="305"/>
      <c r="D45" s="305"/>
      <c r="E45" s="305"/>
      <c r="F45" s="305"/>
      <c r="G45" s="180"/>
      <c r="H45"/>
      <c r="I45"/>
      <c r="J45"/>
      <c r="K45"/>
      <c r="L45"/>
      <c r="M45"/>
      <c r="N45"/>
      <c r="O45"/>
      <c r="P45"/>
      <c r="X45"/>
      <c r="Y45"/>
    </row>
    <row r="46" spans="1:25" ht="12.75" customHeight="1">
      <c r="A46" s="304"/>
      <c r="B46" s="306"/>
      <c r="C46" s="305"/>
      <c r="D46" s="305"/>
      <c r="E46" s="305"/>
      <c r="F46" s="305"/>
      <c r="G46" s="180"/>
      <c r="H46"/>
      <c r="I46"/>
      <c r="J46"/>
      <c r="K46"/>
      <c r="L46"/>
      <c r="M46"/>
      <c r="N46"/>
      <c r="O46"/>
      <c r="P46"/>
      <c r="X46"/>
      <c r="Y46"/>
    </row>
    <row r="47" spans="1:25" ht="12.75" customHeight="1">
      <c r="A47" s="38"/>
      <c r="B47" s="38"/>
      <c r="C47"/>
      <c r="D47"/>
      <c r="E47"/>
      <c r="F47"/>
      <c r="G47"/>
      <c r="H47"/>
      <c r="I47"/>
      <c r="J47"/>
      <c r="K47"/>
      <c r="L47"/>
      <c r="M47"/>
      <c r="N47"/>
      <c r="O47"/>
      <c r="P47"/>
      <c r="X47"/>
      <c r="Y47"/>
    </row>
    <row r="48" spans="1:16" ht="12.75" customHeight="1">
      <c r="A48" s="38"/>
      <c r="B48" s="38"/>
      <c r="C48" s="38"/>
      <c r="D48" s="38"/>
      <c r="E48" s="98" t="s">
        <v>596</v>
      </c>
      <c r="F48" s="99"/>
      <c r="G48" s="99"/>
      <c r="H48" s="145"/>
      <c r="M48" s="38"/>
      <c r="N48"/>
      <c r="O48"/>
      <c r="P48"/>
    </row>
    <row r="49" spans="1:25" s="54" customFormat="1" ht="12.75" customHeight="1">
      <c r="A49" s="71" t="s">
        <v>452</v>
      </c>
      <c r="B49" s="41" t="s">
        <v>818</v>
      </c>
      <c r="C49" s="38"/>
      <c r="D49" s="38"/>
      <c r="E49" s="107" t="s">
        <v>1398</v>
      </c>
      <c r="F49" s="107" t="s">
        <v>1399</v>
      </c>
      <c r="G49" s="107" t="s">
        <v>1002</v>
      </c>
      <c r="H49" s="107" t="s">
        <v>754</v>
      </c>
      <c r="M49"/>
      <c r="N49"/>
      <c r="O49"/>
      <c r="P49"/>
      <c r="X49" s="1"/>
      <c r="Y49" s="1"/>
    </row>
    <row r="50" spans="1:25" s="54" customFormat="1" ht="12.75" customHeight="1">
      <c r="A50" s="146"/>
      <c r="B50" s="148"/>
      <c r="C50" s="40"/>
      <c r="D50" s="40"/>
      <c r="E50" s="13" t="s">
        <v>819</v>
      </c>
      <c r="F50" s="4">
        <v>1</v>
      </c>
      <c r="G50" s="291"/>
      <c r="H50" s="291"/>
      <c r="M50"/>
      <c r="N50"/>
      <c r="O50"/>
      <c r="P50"/>
      <c r="X50" s="1"/>
      <c r="Y50" s="1"/>
    </row>
    <row r="51" spans="1:25" s="54" customFormat="1" ht="12.75" customHeight="1">
      <c r="A51" s="146"/>
      <c r="B51" s="148"/>
      <c r="C51" s="40"/>
      <c r="D51" s="40"/>
      <c r="E51" s="14" t="s">
        <v>819</v>
      </c>
      <c r="F51" s="4">
        <v>1</v>
      </c>
      <c r="G51" s="290"/>
      <c r="H51" s="290"/>
      <c r="M51"/>
      <c r="N51"/>
      <c r="O51"/>
      <c r="P51"/>
      <c r="X51" s="1"/>
      <c r="Y51" s="1"/>
    </row>
    <row r="52" spans="1:25" s="54" customFormat="1" ht="12.75" customHeight="1">
      <c r="A52" s="146"/>
      <c r="B52" s="148"/>
      <c r="C52" s="40"/>
      <c r="D52" s="40"/>
      <c r="E52" s="14" t="s">
        <v>819</v>
      </c>
      <c r="F52" s="4">
        <v>2</v>
      </c>
      <c r="G52" s="290"/>
      <c r="H52" s="290"/>
      <c r="M52"/>
      <c r="N52"/>
      <c r="O52"/>
      <c r="P52"/>
      <c r="X52" s="1"/>
      <c r="Y52" s="1"/>
    </row>
    <row r="53" spans="1:25" s="54" customFormat="1" ht="12.75" customHeight="1">
      <c r="A53" s="146"/>
      <c r="B53" s="148"/>
      <c r="C53" s="40"/>
      <c r="D53" s="40"/>
      <c r="E53" s="14" t="s">
        <v>819</v>
      </c>
      <c r="F53" s="4">
        <v>2</v>
      </c>
      <c r="G53" s="290"/>
      <c r="H53" s="290"/>
      <c r="M53"/>
      <c r="N53"/>
      <c r="O53"/>
      <c r="P53"/>
      <c r="X53" s="1"/>
      <c r="Y53" s="1"/>
    </row>
    <row r="54" spans="1:16" s="54" customFormat="1" ht="12.75" customHeight="1">
      <c r="A54" s="146"/>
      <c r="B54" s="148"/>
      <c r="C54" s="40"/>
      <c r="D54" s="40"/>
      <c r="E54" s="14" t="s">
        <v>819</v>
      </c>
      <c r="F54" s="4">
        <v>3</v>
      </c>
      <c r="G54" s="290"/>
      <c r="H54" s="290"/>
      <c r="M54"/>
      <c r="N54"/>
      <c r="O54"/>
      <c r="P54"/>
    </row>
    <row r="55" spans="1:16" s="54" customFormat="1" ht="12.75" customHeight="1">
      <c r="A55" s="146"/>
      <c r="B55" s="148"/>
      <c r="C55" s="40"/>
      <c r="D55" s="40"/>
      <c r="E55" s="14" t="s">
        <v>819</v>
      </c>
      <c r="F55" s="4">
        <v>3</v>
      </c>
      <c r="G55" s="290"/>
      <c r="H55" s="290"/>
      <c r="M55"/>
      <c r="N55"/>
      <c r="O55"/>
      <c r="P55"/>
    </row>
    <row r="56" spans="1:16" s="54" customFormat="1" ht="12.75" customHeight="1">
      <c r="A56" s="38"/>
      <c r="B56"/>
      <c r="C56"/>
      <c r="D56"/>
      <c r="E56"/>
      <c r="F56"/>
      <c r="G56"/>
      <c r="H56"/>
      <c r="I56"/>
      <c r="J56"/>
      <c r="K56"/>
      <c r="L56"/>
      <c r="M56"/>
      <c r="N56"/>
      <c r="O56"/>
      <c r="P56"/>
    </row>
    <row r="57" spans="1:16" s="54" customFormat="1" ht="12.75" customHeight="1">
      <c r="A57" s="38"/>
      <c r="B57"/>
      <c r="C57"/>
      <c r="D57"/>
      <c r="E57"/>
      <c r="F57"/>
      <c r="G57"/>
      <c r="H57"/>
      <c r="I57"/>
      <c r="J57"/>
      <c r="K57"/>
      <c r="L57"/>
      <c r="M57"/>
      <c r="N57"/>
      <c r="O57"/>
      <c r="P57"/>
    </row>
    <row r="58" spans="1:16" s="54" customFormat="1" ht="12.75" customHeight="1">
      <c r="A58" s="38"/>
      <c r="B58"/>
      <c r="C58"/>
      <c r="D58"/>
      <c r="E58"/>
      <c r="F58"/>
      <c r="G58"/>
      <c r="H58"/>
      <c r="I58"/>
      <c r="J58"/>
      <c r="K58"/>
      <c r="L58"/>
      <c r="M58"/>
      <c r="N58"/>
      <c r="O58"/>
      <c r="P58"/>
    </row>
    <row r="59" spans="1:16" s="54" customFormat="1" ht="12.75" customHeight="1">
      <c r="A59" s="38"/>
      <c r="B59"/>
      <c r="C59"/>
      <c r="D59"/>
      <c r="E59"/>
      <c r="F59"/>
      <c r="G59"/>
      <c r="H59"/>
      <c r="I59"/>
      <c r="J59"/>
      <c r="K59"/>
      <c r="L59"/>
      <c r="M59"/>
      <c r="N59"/>
      <c r="O59"/>
      <c r="P59"/>
    </row>
    <row r="60" spans="1:16" s="54" customFormat="1" ht="12.75" customHeight="1">
      <c r="A60" s="38"/>
      <c r="B60"/>
      <c r="C60"/>
      <c r="D60"/>
      <c r="E60"/>
      <c r="F60"/>
      <c r="G60"/>
      <c r="H60"/>
      <c r="I60"/>
      <c r="J60"/>
      <c r="K60"/>
      <c r="L60"/>
      <c r="M60"/>
      <c r="N60"/>
      <c r="O60"/>
      <c r="P60"/>
    </row>
    <row r="61" spans="1:16" s="54" customFormat="1" ht="12.75" customHeight="1">
      <c r="A61" s="38"/>
      <c r="B61"/>
      <c r="C61"/>
      <c r="D61"/>
      <c r="E61"/>
      <c r="F61"/>
      <c r="G61"/>
      <c r="H61"/>
      <c r="I61"/>
      <c r="J61"/>
      <c r="K61"/>
      <c r="L61"/>
      <c r="M61"/>
      <c r="N61"/>
      <c r="O61"/>
      <c r="P61"/>
    </row>
    <row r="62" spans="1:16" s="54" customFormat="1" ht="12.75" customHeight="1">
      <c r="A62" s="38"/>
      <c r="B62"/>
      <c r="C62"/>
      <c r="D62"/>
      <c r="E62"/>
      <c r="F62"/>
      <c r="G62"/>
      <c r="H62"/>
      <c r="I62"/>
      <c r="J62"/>
      <c r="K62"/>
      <c r="L62"/>
      <c r="M62"/>
      <c r="N62"/>
      <c r="O62"/>
      <c r="P62"/>
    </row>
    <row r="63" spans="1:16" s="54" customFormat="1" ht="12.75" customHeight="1">
      <c r="A63" s="38"/>
      <c r="B63"/>
      <c r="C63"/>
      <c r="D63"/>
      <c r="E63"/>
      <c r="F63"/>
      <c r="G63"/>
      <c r="H63"/>
      <c r="I63"/>
      <c r="J63"/>
      <c r="K63"/>
      <c r="L63"/>
      <c r="M63"/>
      <c r="N63"/>
      <c r="O63"/>
      <c r="P63"/>
    </row>
    <row r="64" spans="1:16" s="54" customFormat="1" ht="12.75" customHeight="1">
      <c r="A64" s="38"/>
      <c r="B64"/>
      <c r="C64"/>
      <c r="D64"/>
      <c r="E64"/>
      <c r="F64"/>
      <c r="G64"/>
      <c r="H64"/>
      <c r="I64"/>
      <c r="J64"/>
      <c r="K64"/>
      <c r="L64"/>
      <c r="M64"/>
      <c r="N64"/>
      <c r="O64"/>
      <c r="P64"/>
    </row>
    <row r="65" spans="1:16" s="54" customFormat="1" ht="12.75" customHeight="1">
      <c r="A65" s="38"/>
      <c r="B65"/>
      <c r="C65"/>
      <c r="D65"/>
      <c r="E65"/>
      <c r="F65"/>
      <c r="G65"/>
      <c r="H65"/>
      <c r="I65"/>
      <c r="J65"/>
      <c r="K65"/>
      <c r="L65"/>
      <c r="M65"/>
      <c r="N65"/>
      <c r="O65"/>
      <c r="P65"/>
    </row>
    <row r="66" spans="1:16" s="54" customFormat="1" ht="12.75" customHeight="1">
      <c r="A66" s="38"/>
      <c r="B66"/>
      <c r="C66"/>
      <c r="D66"/>
      <c r="E66"/>
      <c r="F66"/>
      <c r="G66"/>
      <c r="H66"/>
      <c r="I66"/>
      <c r="J66"/>
      <c r="K66"/>
      <c r="L66"/>
      <c r="M66"/>
      <c r="N66"/>
      <c r="O66"/>
      <c r="P66"/>
    </row>
    <row r="67" spans="1:16" s="54" customFormat="1" ht="12.75" customHeight="1">
      <c r="A67" s="38"/>
      <c r="B67"/>
      <c r="C67"/>
      <c r="D67"/>
      <c r="E67"/>
      <c r="F67"/>
      <c r="G67"/>
      <c r="H67"/>
      <c r="I67"/>
      <c r="J67"/>
      <c r="K67"/>
      <c r="L67"/>
      <c r="M67"/>
      <c r="N67"/>
      <c r="O67"/>
      <c r="P67"/>
    </row>
    <row r="68" spans="1:16" s="54" customFormat="1" ht="12.75" customHeight="1">
      <c r="A68" s="11"/>
      <c r="B68" s="1"/>
      <c r="C68" s="1"/>
      <c r="D68" s="1"/>
      <c r="E68" s="1"/>
      <c r="F68" s="1"/>
      <c r="G68" s="1"/>
      <c r="H68" s="1"/>
      <c r="I68" s="11"/>
      <c r="J68" s="11"/>
      <c r="K68" s="11"/>
      <c r="L68" s="11"/>
      <c r="M68" s="11"/>
      <c r="N68" s="11"/>
      <c r="O68" s="1"/>
      <c r="P68" s="1"/>
    </row>
    <row r="69" spans="1:16" s="54" customFormat="1" ht="12.75" customHeight="1">
      <c r="A69" s="11"/>
      <c r="B69" s="1"/>
      <c r="C69" s="1"/>
      <c r="D69" s="1"/>
      <c r="E69" s="1"/>
      <c r="F69" s="1"/>
      <c r="G69" s="1"/>
      <c r="H69" s="1"/>
      <c r="I69" s="11"/>
      <c r="J69" s="11"/>
      <c r="K69" s="11"/>
      <c r="L69" s="11"/>
      <c r="M69" s="11"/>
      <c r="N69" s="11"/>
      <c r="O69" s="1"/>
      <c r="P69" s="1"/>
    </row>
    <row r="70" spans="1:16" s="54" customFormat="1" ht="12.75" customHeight="1">
      <c r="A70" s="11"/>
      <c r="B70" s="1"/>
      <c r="C70" s="1"/>
      <c r="D70" s="1"/>
      <c r="E70" s="1"/>
      <c r="F70" s="1"/>
      <c r="G70" s="1"/>
      <c r="H70" s="1"/>
      <c r="I70" s="11"/>
      <c r="J70" s="11"/>
      <c r="K70" s="11"/>
      <c r="L70" s="11"/>
      <c r="M70" s="11"/>
      <c r="N70" s="11"/>
      <c r="O70" s="1"/>
      <c r="P70" s="1"/>
    </row>
    <row r="71" spans="24:25" ht="16.5">
      <c r="X71" s="54"/>
      <c r="Y71" s="54"/>
    </row>
    <row r="72" spans="24:25" ht="16.5">
      <c r="X72" s="54"/>
      <c r="Y72" s="54"/>
    </row>
    <row r="73" spans="24:25" ht="16.5">
      <c r="X73" s="54"/>
      <c r="Y73" s="54"/>
    </row>
    <row r="74" spans="24:25" ht="16.5">
      <c r="X74" s="54"/>
      <c r="Y74" s="54"/>
    </row>
    <row r="75" spans="24:25" ht="16.5">
      <c r="X75" s="54"/>
      <c r="Y75" s="54"/>
    </row>
  </sheetData>
  <dataValidations count="4">
    <dataValidation type="list" allowBlank="1" showInputMessage="1" showErrorMessage="1" sqref="C8:G10">
      <formula1>$Y$1:$Y$8</formula1>
    </dataValidation>
    <dataValidation type="list" allowBlank="1" showInputMessage="1" showErrorMessage="1" sqref="C11:G11">
      <formula1>$Y$10:$Y$14</formula1>
    </dataValidation>
    <dataValidation type="list" allowBlank="1" showInputMessage="1" showErrorMessage="1" sqref="C12:G12">
      <formula1>$Y$15:$Y$20</formula1>
    </dataValidation>
    <dataValidation type="list" allowBlank="1" showInputMessage="1" showErrorMessage="1" sqref="C14:G14">
      <formula1>$Y$25:$Y$29</formula1>
    </dataValidation>
  </dataValidations>
  <printOptions/>
  <pageMargins left="0.35433070866141736" right="0.35433070866141736" top="0.984251968503937" bottom="0.3937007874015748" header="0.31496062992125984" footer="0.31496062992125984"/>
  <pageSetup orientation="landscape" pageOrder="overThenDown" paperSize="9"/>
  <headerFooter alignWithMargins="0">
    <oddHeader>&amp;L&amp;"Arial Narrow,Normal"&amp;11Energi- och Innemiljödeklarering&amp;C&amp;"Arial Narrow,Normal"Uppgifter om VA-system&amp;R&amp;"Arial Narrow,Fet"&amp;14&amp;P(&amp;N)</oddHeader>
  </headerFooter>
  <rowBreaks count="2" manualBreakCount="2">
    <brk id="25" max="13" man="1"/>
    <brk id="59" max="13" man="1"/>
  </rowBreaks>
  <legacyDrawing r:id="rId2"/>
</worksheet>
</file>

<file path=xl/worksheets/sheet13.xml><?xml version="1.0" encoding="utf-8"?>
<worksheet xmlns="http://schemas.openxmlformats.org/spreadsheetml/2006/main" xmlns:r="http://schemas.openxmlformats.org/officeDocument/2006/relationships">
  <dimension ref="A1:Y101"/>
  <sheetViews>
    <sheetView zoomScale="125" zoomScaleNormal="125" zoomScaleSheetLayoutView="100" workbookViewId="0" topLeftCell="A24">
      <selection activeCell="K59" sqref="K59"/>
    </sheetView>
  </sheetViews>
  <sheetFormatPr defaultColWidth="11.00390625" defaultRowHeight="12.75"/>
  <cols>
    <col min="1" max="1" width="3.25390625" style="11" customWidth="1"/>
    <col min="2" max="2" width="15.25390625" style="1" customWidth="1"/>
    <col min="3" max="3" width="14.125" style="1" customWidth="1"/>
    <col min="4" max="4" width="4.75390625" style="1" customWidth="1"/>
    <col min="5" max="5" width="5.00390625" style="1" customWidth="1"/>
    <col min="6" max="6" width="4.75390625" style="1" customWidth="1"/>
    <col min="7" max="7" width="4.375" style="1" customWidth="1"/>
    <col min="8" max="8" width="5.25390625" style="1" customWidth="1"/>
    <col min="9" max="9" width="3.625" style="11" customWidth="1"/>
    <col min="10" max="10" width="2.375" style="11" customWidth="1"/>
    <col min="11" max="11" width="14.75390625" style="11" customWidth="1"/>
    <col min="12" max="12" width="5.25390625" style="11" customWidth="1"/>
    <col min="13" max="13" width="2.25390625" style="11" customWidth="1"/>
    <col min="14" max="14" width="3.375" style="11" customWidth="1"/>
    <col min="15" max="15" width="18.875" style="1" customWidth="1"/>
    <col min="16" max="16" width="17.375" style="1" customWidth="1"/>
    <col min="17" max="18" width="0.12890625" style="1" customWidth="1"/>
    <col min="19" max="16384" width="10.75390625" style="1" customWidth="1"/>
  </cols>
  <sheetData>
    <row r="1" spans="1:25" ht="12.75" customHeight="1">
      <c r="A1" s="52"/>
      <c r="B1" s="84" t="s">
        <v>270</v>
      </c>
      <c r="C1" s="4">
        <f>A!J3</f>
        <v>0</v>
      </c>
      <c r="D1" s="2"/>
      <c r="E1" s="368"/>
      <c r="F1" s="30"/>
      <c r="G1" s="95" t="s">
        <v>721</v>
      </c>
      <c r="H1" s="282" t="e">
        <f>#REF!</f>
        <v>#REF!</v>
      </c>
      <c r="I1" s="369"/>
      <c r="J1" s="370"/>
      <c r="K1" s="288"/>
      <c r="L1" s="289"/>
      <c r="M1" s="5"/>
      <c r="N1" s="5"/>
      <c r="X1" s="1" t="s">
        <v>143</v>
      </c>
      <c r="Y1" s="1" t="s">
        <v>757</v>
      </c>
    </row>
    <row r="2" spans="1:25" ht="12.75" customHeight="1">
      <c r="A2" s="52"/>
      <c r="B2" s="84" t="s">
        <v>969</v>
      </c>
      <c r="C2" s="4">
        <f>A!J4</f>
        <v>0</v>
      </c>
      <c r="D2" s="2"/>
      <c r="E2" s="368"/>
      <c r="F2" s="30"/>
      <c r="G2" s="95" t="s">
        <v>588</v>
      </c>
      <c r="H2" s="282" t="e">
        <f>#REF!</f>
        <v>#REF!</v>
      </c>
      <c r="I2" s="369"/>
      <c r="J2" s="370"/>
      <c r="K2" s="288"/>
      <c r="L2" s="289"/>
      <c r="M2" s="5"/>
      <c r="N2" s="5"/>
      <c r="O2" s="3"/>
      <c r="P2" s="42"/>
      <c r="Y2" s="1" t="s">
        <v>89</v>
      </c>
    </row>
    <row r="3" spans="1:25" ht="12.75" customHeight="1">
      <c r="A3" s="52"/>
      <c r="B3" s="85"/>
      <c r="C3" s="73"/>
      <c r="D3" s="2"/>
      <c r="E3" s="368"/>
      <c r="F3" s="30"/>
      <c r="G3" s="95" t="s">
        <v>589</v>
      </c>
      <c r="H3" s="282" t="e">
        <f>#REF!</f>
        <v>#REF!</v>
      </c>
      <c r="I3" s="369"/>
      <c r="J3" s="370"/>
      <c r="K3" s="288"/>
      <c r="L3" s="289"/>
      <c r="M3" s="5"/>
      <c r="N3" s="5"/>
      <c r="O3" s="3"/>
      <c r="P3" s="42"/>
      <c r="Y3" s="1" t="s">
        <v>1292</v>
      </c>
    </row>
    <row r="4" spans="1:16" ht="12.75" customHeight="1">
      <c r="A4"/>
      <c r="B4"/>
      <c r="C4"/>
      <c r="D4"/>
      <c r="E4" s="368"/>
      <c r="F4" s="30"/>
      <c r="G4" s="95" t="s">
        <v>145</v>
      </c>
      <c r="H4" s="282" t="e">
        <f>#REF!</f>
        <v>#REF!</v>
      </c>
      <c r="I4" s="369"/>
      <c r="J4" s="370"/>
      <c r="K4" s="288"/>
      <c r="L4" s="289"/>
      <c r="M4"/>
      <c r="N4"/>
      <c r="O4"/>
      <c r="P4"/>
    </row>
    <row r="5" spans="2:16" ht="12.75" customHeight="1">
      <c r="B5" s="87" t="s">
        <v>950</v>
      </c>
      <c r="C5" s="2"/>
      <c r="D5" s="2"/>
      <c r="E5" s="2"/>
      <c r="F5" s="2"/>
      <c r="G5" s="2"/>
      <c r="H5" s="2"/>
      <c r="I5"/>
      <c r="J5"/>
      <c r="K5"/>
      <c r="L5"/>
      <c r="M5"/>
      <c r="N5"/>
      <c r="O5"/>
      <c r="P5"/>
    </row>
    <row r="6" spans="1:25" ht="12.75" customHeight="1">
      <c r="A6" s="25"/>
      <c r="B6" s="94" t="s">
        <v>638</v>
      </c>
      <c r="C6" s="60"/>
      <c r="D6" s="364" t="s">
        <v>1304</v>
      </c>
      <c r="E6" s="61"/>
      <c r="F6" s="61"/>
      <c r="G6" s="61"/>
      <c r="H6" s="62" t="s">
        <v>903</v>
      </c>
      <c r="I6"/>
      <c r="J6"/>
      <c r="K6"/>
      <c r="L6"/>
      <c r="M6"/>
      <c r="N6"/>
      <c r="O6"/>
      <c r="P6"/>
      <c r="X6" s="1" t="s">
        <v>595</v>
      </c>
      <c r="Y6" s="1" t="s">
        <v>1051</v>
      </c>
    </row>
    <row r="7" spans="1:25" ht="12.75" customHeight="1">
      <c r="A7" s="23"/>
      <c r="B7" s="34"/>
      <c r="C7" s="63" t="s">
        <v>1000</v>
      </c>
      <c r="D7" s="63" t="s">
        <v>149</v>
      </c>
      <c r="E7" s="63" t="s">
        <v>150</v>
      </c>
      <c r="F7" s="63" t="s">
        <v>24</v>
      </c>
      <c r="G7" s="63" t="s">
        <v>25</v>
      </c>
      <c r="H7" s="64"/>
      <c r="I7"/>
      <c r="J7"/>
      <c r="K7"/>
      <c r="L7"/>
      <c r="M7"/>
      <c r="N7"/>
      <c r="O7"/>
      <c r="P7"/>
      <c r="Y7" s="1" t="s">
        <v>831</v>
      </c>
    </row>
    <row r="8" spans="1:25" ht="12.75" customHeight="1">
      <c r="A8" s="287"/>
      <c r="B8" s="147" t="s">
        <v>1098</v>
      </c>
      <c r="C8" s="301"/>
      <c r="D8" s="378"/>
      <c r="E8" s="378"/>
      <c r="F8" s="378"/>
      <c r="G8" s="378"/>
      <c r="H8" s="301"/>
      <c r="I8"/>
      <c r="J8"/>
      <c r="K8"/>
      <c r="L8"/>
      <c r="M8"/>
      <c r="N8"/>
      <c r="O8"/>
      <c r="P8"/>
      <c r="Y8" s="1" t="s">
        <v>427</v>
      </c>
    </row>
    <row r="9" spans="1:25" ht="12.75" customHeight="1">
      <c r="A9" s="287"/>
      <c r="B9" s="147" t="s">
        <v>908</v>
      </c>
      <c r="C9" s="146"/>
      <c r="D9" s="15"/>
      <c r="E9" s="15"/>
      <c r="F9" s="15"/>
      <c r="G9" s="15"/>
      <c r="H9" s="146"/>
      <c r="I9"/>
      <c r="J9"/>
      <c r="K9"/>
      <c r="L9"/>
      <c r="M9"/>
      <c r="N9"/>
      <c r="O9"/>
      <c r="P9"/>
      <c r="Y9" s="1" t="s">
        <v>509</v>
      </c>
    </row>
    <row r="10" spans="1:25" ht="12.75" customHeight="1">
      <c r="A10" s="287"/>
      <c r="B10" s="146" t="s">
        <v>1292</v>
      </c>
      <c r="C10" s="146"/>
      <c r="D10" s="15"/>
      <c r="E10" s="15"/>
      <c r="F10" s="15"/>
      <c r="G10" s="15"/>
      <c r="H10" s="146"/>
      <c r="I10"/>
      <c r="J10"/>
      <c r="K10"/>
      <c r="L10"/>
      <c r="M10"/>
      <c r="N10"/>
      <c r="O10"/>
      <c r="P10"/>
      <c r="Y10" s="1" t="s">
        <v>406</v>
      </c>
    </row>
    <row r="11" spans="1:25" ht="12.75" customHeight="1">
      <c r="A11" s="50"/>
      <c r="B11" s="206"/>
      <c r="C11" s="206"/>
      <c r="D11" s="206"/>
      <c r="E11" s="206"/>
      <c r="F11" s="206"/>
      <c r="G11" s="206"/>
      <c r="H11" s="206"/>
      <c r="I11"/>
      <c r="J11"/>
      <c r="K11"/>
      <c r="L11"/>
      <c r="M11"/>
      <c r="N11"/>
      <c r="O11"/>
      <c r="P11"/>
      <c r="Y11" s="1" t="s">
        <v>758</v>
      </c>
    </row>
    <row r="12" spans="1:25" ht="12.75" customHeight="1">
      <c r="A12" s="50"/>
      <c r="B12" s="87" t="s">
        <v>824</v>
      </c>
      <c r="C12" s="206"/>
      <c r="D12" s="206"/>
      <c r="E12" s="206"/>
      <c r="F12" s="206"/>
      <c r="G12" s="206"/>
      <c r="H12" s="206"/>
      <c r="I12"/>
      <c r="J12"/>
      <c r="K12"/>
      <c r="L12"/>
      <c r="M12"/>
      <c r="N12"/>
      <c r="O12"/>
      <c r="P12"/>
      <c r="Y12" s="1" t="s">
        <v>1292</v>
      </c>
    </row>
    <row r="13" spans="1:16" ht="12.75" customHeight="1">
      <c r="A13" s="25"/>
      <c r="B13" s="94" t="s">
        <v>638</v>
      </c>
      <c r="C13" s="60"/>
      <c r="D13" s="364" t="s">
        <v>1304</v>
      </c>
      <c r="E13" s="61"/>
      <c r="F13" s="61"/>
      <c r="G13" s="61"/>
      <c r="H13" s="62" t="s">
        <v>903</v>
      </c>
      <c r="I13"/>
      <c r="J13"/>
      <c r="K13"/>
      <c r="L13"/>
      <c r="M13"/>
      <c r="N13"/>
      <c r="O13"/>
      <c r="P13"/>
    </row>
    <row r="14" spans="1:16" ht="12.75" customHeight="1">
      <c r="A14" s="23"/>
      <c r="B14" s="34"/>
      <c r="C14" s="63" t="s">
        <v>1000</v>
      </c>
      <c r="D14" s="63" t="s">
        <v>149</v>
      </c>
      <c r="E14" s="63" t="s">
        <v>150</v>
      </c>
      <c r="F14" s="63" t="s">
        <v>24</v>
      </c>
      <c r="G14" s="63" t="s">
        <v>25</v>
      </c>
      <c r="H14" s="64"/>
      <c r="I14"/>
      <c r="J14"/>
      <c r="K14"/>
      <c r="L14"/>
      <c r="M14"/>
      <c r="N14"/>
      <c r="O14"/>
      <c r="P14"/>
    </row>
    <row r="15" spans="1:25" ht="12.75" customHeight="1">
      <c r="A15" s="287"/>
      <c r="B15" s="14" t="s">
        <v>304</v>
      </c>
      <c r="C15" s="146"/>
      <c r="D15" s="378"/>
      <c r="E15" s="378"/>
      <c r="F15" s="378"/>
      <c r="G15" s="378"/>
      <c r="H15" s="146"/>
      <c r="I15"/>
      <c r="J15"/>
      <c r="K15"/>
      <c r="L15"/>
      <c r="M15"/>
      <c r="N15"/>
      <c r="O15"/>
      <c r="P15"/>
      <c r="X15" s="1" t="s">
        <v>1251</v>
      </c>
      <c r="Y15" s="38" t="s">
        <v>363</v>
      </c>
    </row>
    <row r="16" spans="1:25" ht="12.75" customHeight="1">
      <c r="A16" s="287"/>
      <c r="B16" s="18" t="s">
        <v>583</v>
      </c>
      <c r="C16" s="147"/>
      <c r="D16" s="378"/>
      <c r="E16" s="378"/>
      <c r="F16" s="378"/>
      <c r="G16" s="378"/>
      <c r="H16" s="147"/>
      <c r="I16"/>
      <c r="J16"/>
      <c r="K16"/>
      <c r="L16"/>
      <c r="M16"/>
      <c r="N16"/>
      <c r="O16"/>
      <c r="P16"/>
      <c r="Y16" s="38" t="s">
        <v>511</v>
      </c>
    </row>
    <row r="17" spans="1:25" ht="12.75" customHeight="1">
      <c r="A17" s="287"/>
      <c r="B17" s="18" t="s">
        <v>265</v>
      </c>
      <c r="C17" s="147"/>
      <c r="D17" s="378"/>
      <c r="E17" s="378"/>
      <c r="F17" s="378"/>
      <c r="G17" s="378"/>
      <c r="H17" s="147"/>
      <c r="I17"/>
      <c r="J17"/>
      <c r="K17"/>
      <c r="L17"/>
      <c r="M17"/>
      <c r="N17"/>
      <c r="O17"/>
      <c r="P17"/>
      <c r="Y17" s="38" t="s">
        <v>382</v>
      </c>
    </row>
    <row r="18" spans="1:25" ht="12.75" customHeight="1">
      <c r="A18" s="287"/>
      <c r="B18" s="19" t="s">
        <v>417</v>
      </c>
      <c r="C18" s="147"/>
      <c r="D18" s="378"/>
      <c r="E18" s="378"/>
      <c r="F18" s="378"/>
      <c r="G18" s="378"/>
      <c r="H18" s="147"/>
      <c r="I18"/>
      <c r="J18"/>
      <c r="K18"/>
      <c r="L18"/>
      <c r="M18"/>
      <c r="N18"/>
      <c r="O18"/>
      <c r="P18"/>
      <c r="Y18" s="38" t="s">
        <v>1292</v>
      </c>
    </row>
    <row r="19" spans="1:25" ht="12.75" customHeight="1">
      <c r="A19" s="287"/>
      <c r="B19" s="19" t="s">
        <v>1292</v>
      </c>
      <c r="C19" s="147"/>
      <c r="D19" s="378"/>
      <c r="E19" s="378"/>
      <c r="F19" s="378"/>
      <c r="G19" s="378"/>
      <c r="H19" s="147"/>
      <c r="I19"/>
      <c r="J19"/>
      <c r="K19"/>
      <c r="L19"/>
      <c r="M19"/>
      <c r="N19"/>
      <c r="O19"/>
      <c r="P19"/>
      <c r="Y19" s="38"/>
    </row>
    <row r="20" spans="1:16" ht="12.75" customHeight="1">
      <c r="A20" s="50"/>
      <c r="B20" s="206"/>
      <c r="C20" s="206"/>
      <c r="D20" s="206"/>
      <c r="E20" s="206"/>
      <c r="F20" s="206"/>
      <c r="G20" s="206"/>
      <c r="H20" s="206"/>
      <c r="I20"/>
      <c r="J20"/>
      <c r="K20"/>
      <c r="L20"/>
      <c r="M20"/>
      <c r="N20"/>
      <c r="O20"/>
      <c r="P20"/>
    </row>
    <row r="21" spans="1:16" ht="12.75" customHeight="1">
      <c r="A21" s="188" t="s">
        <v>674</v>
      </c>
      <c r="B21" s="49" t="s">
        <v>556</v>
      </c>
      <c r="C21" s="49"/>
      <c r="D21" s="41"/>
      <c r="E21" s="41"/>
      <c r="F21" s="41"/>
      <c r="G21" s="41"/>
      <c r="H21" s="206"/>
      <c r="I21"/>
      <c r="J21"/>
      <c r="K21"/>
      <c r="L21"/>
      <c r="M21"/>
      <c r="N21"/>
      <c r="O21"/>
      <c r="P21"/>
    </row>
    <row r="22" spans="1:16" ht="12.75" customHeight="1">
      <c r="A22" s="304"/>
      <c r="B22" s="306"/>
      <c r="C22" s="305"/>
      <c r="D22" s="305"/>
      <c r="E22" s="305"/>
      <c r="F22" s="305"/>
      <c r="G22" s="180"/>
      <c r="H22" s="206"/>
      <c r="I22"/>
      <c r="J22"/>
      <c r="K22"/>
      <c r="L22"/>
      <c r="M22"/>
      <c r="N22"/>
      <c r="O22"/>
      <c r="P22" t="s">
        <v>388</v>
      </c>
    </row>
    <row r="23" spans="1:16" ht="12.75" customHeight="1">
      <c r="A23" s="304"/>
      <c r="B23" s="306"/>
      <c r="C23" s="305"/>
      <c r="D23" s="305"/>
      <c r="E23" s="305"/>
      <c r="F23" s="305"/>
      <c r="G23" s="180"/>
      <c r="H23" s="206"/>
      <c r="I23"/>
      <c r="J23"/>
      <c r="K23"/>
      <c r="L23"/>
      <c r="M23"/>
      <c r="N23"/>
      <c r="O23"/>
      <c r="P23"/>
    </row>
    <row r="24" spans="1:16" ht="12.75" customHeight="1">
      <c r="A24" s="304"/>
      <c r="B24" s="306"/>
      <c r="C24" s="305"/>
      <c r="D24" s="305"/>
      <c r="E24" s="305"/>
      <c r="F24" s="305"/>
      <c r="G24" s="180"/>
      <c r="H24" s="206"/>
      <c r="I24"/>
      <c r="J24"/>
      <c r="K24"/>
      <c r="L24"/>
      <c r="M24"/>
      <c r="N24"/>
      <c r="O24"/>
      <c r="P24"/>
    </row>
    <row r="25" spans="1:16" ht="12.75" customHeight="1">
      <c r="A25" s="304"/>
      <c r="B25" s="306"/>
      <c r="C25" s="305"/>
      <c r="D25" s="305"/>
      <c r="E25" s="305"/>
      <c r="F25" s="305"/>
      <c r="G25" s="180"/>
      <c r="H25" s="206"/>
      <c r="I25"/>
      <c r="J25"/>
      <c r="K25"/>
      <c r="L25" s="5"/>
      <c r="M25" s="5"/>
      <c r="N25" s="5"/>
      <c r="O25" s="3"/>
      <c r="P25" s="3"/>
    </row>
    <row r="26" spans="2:16" ht="12.75" customHeight="1">
      <c r="B26" s="2"/>
      <c r="C26" s="2"/>
      <c r="D26" s="2"/>
      <c r="E26" s="2"/>
      <c r="F26" s="2"/>
      <c r="G26" s="2"/>
      <c r="H26" s="2"/>
      <c r="I26" s="5"/>
      <c r="J26" s="5"/>
      <c r="K26" s="5"/>
      <c r="L26" s="5"/>
      <c r="M26" s="5"/>
      <c r="N26" s="5"/>
      <c r="O26" s="3"/>
      <c r="P26" s="3"/>
    </row>
    <row r="27" spans="2:14" ht="12.75" customHeight="1">
      <c r="B27" s="87" t="s">
        <v>296</v>
      </c>
      <c r="C27" s="2"/>
      <c r="D27" s="2"/>
      <c r="E27" s="2"/>
      <c r="F27" s="2"/>
      <c r="G27" s="2"/>
      <c r="H27" s="2"/>
      <c r="I27" s="5"/>
      <c r="J27" s="5"/>
      <c r="K27" s="5"/>
      <c r="L27"/>
      <c r="M27" s="1"/>
      <c r="N27" s="1"/>
    </row>
    <row r="28" spans="1:14" ht="12.75" customHeight="1">
      <c r="A28" s="25"/>
      <c r="B28" s="94" t="s">
        <v>638</v>
      </c>
      <c r="C28" s="60"/>
      <c r="D28" s="364" t="s">
        <v>1304</v>
      </c>
      <c r="E28" s="61"/>
      <c r="F28" s="61"/>
      <c r="G28" s="61"/>
      <c r="H28" s="62" t="s">
        <v>903</v>
      </c>
      <c r="I28" s="28"/>
      <c r="J28" s="46"/>
      <c r="K28" s="25" t="s">
        <v>1196</v>
      </c>
      <c r="L28"/>
      <c r="M28" s="1"/>
      <c r="N28" s="1"/>
    </row>
    <row r="29" spans="1:11" ht="12.75" customHeight="1">
      <c r="A29" s="23"/>
      <c r="B29" s="34"/>
      <c r="C29" s="63" t="s">
        <v>1000</v>
      </c>
      <c r="D29" s="63" t="s">
        <v>149</v>
      </c>
      <c r="E29" s="63" t="s">
        <v>150</v>
      </c>
      <c r="F29" s="63" t="s">
        <v>24</v>
      </c>
      <c r="G29" s="63" t="s">
        <v>25</v>
      </c>
      <c r="H29" s="64"/>
      <c r="I29" s="23" t="s">
        <v>651</v>
      </c>
      <c r="J29" s="23" t="s">
        <v>674</v>
      </c>
      <c r="K29" s="21"/>
    </row>
    <row r="30" spans="1:14" ht="12.75" customHeight="1">
      <c r="A30" s="287"/>
      <c r="B30" s="14" t="s">
        <v>177</v>
      </c>
      <c r="C30" s="146"/>
      <c r="D30" s="378"/>
      <c r="E30" s="378"/>
      <c r="F30" s="378"/>
      <c r="G30" s="378"/>
      <c r="H30" s="146"/>
      <c r="I30" s="14"/>
      <c r="J30" s="146"/>
      <c r="K30" s="14" t="s">
        <v>1290</v>
      </c>
      <c r="L30"/>
      <c r="M30" s="1"/>
      <c r="N30" s="1"/>
    </row>
    <row r="31" spans="1:14" ht="12.75" customHeight="1">
      <c r="A31" s="287"/>
      <c r="B31" s="19" t="s">
        <v>791</v>
      </c>
      <c r="C31" s="146"/>
      <c r="D31" s="378"/>
      <c r="E31" s="378"/>
      <c r="F31" s="378"/>
      <c r="G31" s="378"/>
      <c r="H31" s="146"/>
      <c r="I31" s="10" t="s">
        <v>1177</v>
      </c>
      <c r="J31" s="300"/>
      <c r="K31" s="17" t="s">
        <v>1290</v>
      </c>
      <c r="L31"/>
      <c r="M31" s="1"/>
      <c r="N31" s="1"/>
    </row>
    <row r="32" spans="1:14" ht="12.75" customHeight="1">
      <c r="A32" s="287"/>
      <c r="B32" s="19" t="s">
        <v>775</v>
      </c>
      <c r="C32" s="146"/>
      <c r="D32" s="378"/>
      <c r="E32" s="378"/>
      <c r="F32" s="378"/>
      <c r="G32" s="378"/>
      <c r="H32" s="146"/>
      <c r="I32" s="10" t="s">
        <v>1177</v>
      </c>
      <c r="J32" s="300"/>
      <c r="K32" s="14" t="s">
        <v>1290</v>
      </c>
      <c r="L32"/>
      <c r="M32" s="1"/>
      <c r="N32" s="1"/>
    </row>
    <row r="33" spans="1:14" ht="12.75" customHeight="1">
      <c r="A33" s="287"/>
      <c r="B33" s="19" t="s">
        <v>814</v>
      </c>
      <c r="C33" s="146"/>
      <c r="D33" s="378"/>
      <c r="E33" s="378"/>
      <c r="F33" s="378"/>
      <c r="G33" s="378"/>
      <c r="H33" s="146"/>
      <c r="I33" s="10" t="s">
        <v>1177</v>
      </c>
      <c r="J33" s="300"/>
      <c r="K33" s="14" t="s">
        <v>1016</v>
      </c>
      <c r="L33"/>
      <c r="M33" s="1"/>
      <c r="N33" s="1"/>
    </row>
    <row r="34" spans="1:14" ht="12.75" customHeight="1">
      <c r="A34" s="287"/>
      <c r="B34" s="19" t="s">
        <v>637</v>
      </c>
      <c r="C34" s="146"/>
      <c r="D34" s="378"/>
      <c r="E34" s="378"/>
      <c r="F34" s="378"/>
      <c r="G34" s="378"/>
      <c r="H34" s="146"/>
      <c r="I34" s="10" t="s">
        <v>1177</v>
      </c>
      <c r="J34" s="300"/>
      <c r="K34" s="14" t="s">
        <v>768</v>
      </c>
      <c r="L34"/>
      <c r="M34" s="1"/>
      <c r="N34" s="1"/>
    </row>
    <row r="35" spans="1:14" ht="12.75" customHeight="1">
      <c r="A35" s="287"/>
      <c r="B35" s="17" t="s">
        <v>1292</v>
      </c>
      <c r="C35" s="146"/>
      <c r="D35" s="378"/>
      <c r="E35" s="378"/>
      <c r="F35" s="378"/>
      <c r="G35" s="378"/>
      <c r="H35" s="146"/>
      <c r="I35" s="10"/>
      <c r="J35" s="300"/>
      <c r="K35" s="14" t="s">
        <v>1283</v>
      </c>
      <c r="L35" s="89"/>
      <c r="M35" s="1"/>
      <c r="N35" s="1"/>
    </row>
    <row r="36" spans="1:14" ht="12.75" customHeight="1">
      <c r="A36" s="50"/>
      <c r="B36" s="206"/>
      <c r="C36" s="206"/>
      <c r="D36" s="206"/>
      <c r="E36" s="206"/>
      <c r="F36" s="206"/>
      <c r="G36" s="206"/>
      <c r="H36" s="206"/>
      <c r="I36" s="88"/>
      <c r="J36" s="88"/>
      <c r="K36" s="89"/>
      <c r="L36" s="89"/>
      <c r="M36" s="1"/>
      <c r="N36" s="1"/>
    </row>
    <row r="37" spans="1:14" ht="12.75" customHeight="1">
      <c r="A37" s="50"/>
      <c r="B37" s="87" t="s">
        <v>1115</v>
      </c>
      <c r="C37" s="206"/>
      <c r="D37" s="206"/>
      <c r="E37" s="206"/>
      <c r="F37" s="206"/>
      <c r="G37" s="206"/>
      <c r="H37" s="206"/>
      <c r="I37" s="88"/>
      <c r="J37" s="88"/>
      <c r="K37" s="89"/>
      <c r="L37"/>
      <c r="M37" s="1"/>
      <c r="N37" s="1"/>
    </row>
    <row r="38" spans="1:14" ht="15">
      <c r="A38" s="25"/>
      <c r="B38" s="94" t="s">
        <v>638</v>
      </c>
      <c r="C38" s="60"/>
      <c r="D38" s="364" t="s">
        <v>1304</v>
      </c>
      <c r="E38" s="61"/>
      <c r="F38" s="61"/>
      <c r="G38" s="61"/>
      <c r="H38" s="62" t="s">
        <v>903</v>
      </c>
      <c r="I38" s="28"/>
      <c r="J38" s="46"/>
      <c r="K38" s="25" t="s">
        <v>1196</v>
      </c>
      <c r="L38"/>
      <c r="M38" s="1"/>
      <c r="N38" s="1"/>
    </row>
    <row r="39" spans="1:14" ht="15">
      <c r="A39" s="23"/>
      <c r="B39" s="34"/>
      <c r="C39" s="63" t="s">
        <v>1000</v>
      </c>
      <c r="D39" s="63" t="s">
        <v>149</v>
      </c>
      <c r="E39" s="63" t="s">
        <v>150</v>
      </c>
      <c r="F39" s="63" t="s">
        <v>24</v>
      </c>
      <c r="G39" s="63" t="s">
        <v>25</v>
      </c>
      <c r="H39" s="64"/>
      <c r="I39" s="23" t="s">
        <v>651</v>
      </c>
      <c r="J39" s="23" t="s">
        <v>674</v>
      </c>
      <c r="K39" s="21"/>
      <c r="L39"/>
      <c r="M39" s="1"/>
      <c r="N39" s="1"/>
    </row>
    <row r="40" spans="1:14" ht="12.75">
      <c r="A40" s="287"/>
      <c r="B40" s="14" t="s">
        <v>1098</v>
      </c>
      <c r="C40" s="146"/>
      <c r="D40" s="378"/>
      <c r="E40" s="378"/>
      <c r="F40" s="378"/>
      <c r="G40" s="378"/>
      <c r="H40" s="146"/>
      <c r="I40" s="10" t="s">
        <v>1177</v>
      </c>
      <c r="J40" s="300"/>
      <c r="K40" s="17" t="s">
        <v>1255</v>
      </c>
      <c r="L40"/>
      <c r="M40" s="1"/>
      <c r="N40" s="1"/>
    </row>
    <row r="41" spans="1:14" ht="12.75">
      <c r="A41" s="287"/>
      <c r="B41" s="18" t="s">
        <v>177</v>
      </c>
      <c r="C41" s="147"/>
      <c r="D41" s="378"/>
      <c r="E41" s="378"/>
      <c r="F41" s="378"/>
      <c r="G41" s="378"/>
      <c r="H41" s="147"/>
      <c r="I41" s="10" t="s">
        <v>1177</v>
      </c>
      <c r="J41" s="300"/>
      <c r="K41" s="17" t="s">
        <v>152</v>
      </c>
      <c r="L41"/>
      <c r="M41" s="1"/>
      <c r="N41" s="1"/>
    </row>
    <row r="42" spans="1:14" ht="12.75">
      <c r="A42" s="287"/>
      <c r="B42" s="18" t="s">
        <v>261</v>
      </c>
      <c r="C42" s="147"/>
      <c r="D42" s="378"/>
      <c r="E42" s="378"/>
      <c r="F42" s="378"/>
      <c r="G42" s="378"/>
      <c r="H42" s="147"/>
      <c r="I42" s="10" t="s">
        <v>1177</v>
      </c>
      <c r="J42" s="300"/>
      <c r="K42" s="17"/>
      <c r="L42"/>
      <c r="M42" s="1"/>
      <c r="N42" s="1"/>
    </row>
    <row r="43" spans="1:14" ht="12.75">
      <c r="A43" s="287"/>
      <c r="B43" s="18" t="s">
        <v>583</v>
      </c>
      <c r="C43" s="147"/>
      <c r="D43" s="378"/>
      <c r="E43" s="378"/>
      <c r="F43" s="378"/>
      <c r="G43" s="378"/>
      <c r="H43" s="147"/>
      <c r="I43" s="10" t="s">
        <v>1177</v>
      </c>
      <c r="J43" s="300"/>
      <c r="K43" s="17"/>
      <c r="L43"/>
      <c r="M43" s="1"/>
      <c r="N43" s="1"/>
    </row>
    <row r="44" spans="1:14" ht="12.75">
      <c r="A44" s="287"/>
      <c r="B44" s="19" t="s">
        <v>791</v>
      </c>
      <c r="C44" s="147"/>
      <c r="D44" s="378"/>
      <c r="E44" s="378"/>
      <c r="F44" s="378"/>
      <c r="G44" s="378"/>
      <c r="H44" s="147"/>
      <c r="I44" s="10" t="s">
        <v>1177</v>
      </c>
      <c r="J44" s="300"/>
      <c r="K44" s="17" t="s">
        <v>1253</v>
      </c>
      <c r="L44"/>
      <c r="M44" s="1"/>
      <c r="N44" s="1"/>
    </row>
    <row r="45" spans="1:14" ht="12.75">
      <c r="A45" s="287"/>
      <c r="B45" s="20" t="s">
        <v>990</v>
      </c>
      <c r="C45" s="308"/>
      <c r="D45" s="378"/>
      <c r="E45" s="378"/>
      <c r="F45" s="378"/>
      <c r="G45" s="378"/>
      <c r="H45" s="308"/>
      <c r="I45" s="6" t="s">
        <v>1177</v>
      </c>
      <c r="J45" s="310"/>
      <c r="K45" s="14" t="s">
        <v>142</v>
      </c>
      <c r="L45"/>
      <c r="M45" s="1"/>
      <c r="N45" s="1"/>
    </row>
    <row r="46" spans="1:16" ht="12.75">
      <c r="A46" s="287"/>
      <c r="B46" s="19" t="s">
        <v>814</v>
      </c>
      <c r="C46" s="147"/>
      <c r="D46" s="378"/>
      <c r="E46" s="378"/>
      <c r="F46" s="378"/>
      <c r="G46" s="378"/>
      <c r="H46" s="147"/>
      <c r="I46" s="10" t="s">
        <v>1177</v>
      </c>
      <c r="J46" s="300"/>
      <c r="K46" s="14" t="s">
        <v>1016</v>
      </c>
      <c r="L46"/>
      <c r="M46"/>
      <c r="N46"/>
      <c r="O46"/>
      <c r="P46"/>
    </row>
    <row r="47" spans="1:16" ht="12.75">
      <c r="A47" s="287"/>
      <c r="B47" s="19" t="s">
        <v>417</v>
      </c>
      <c r="C47" s="147"/>
      <c r="D47" s="378"/>
      <c r="E47" s="378"/>
      <c r="F47" s="378"/>
      <c r="G47" s="378"/>
      <c r="H47" s="147"/>
      <c r="I47" s="10" t="s">
        <v>1177</v>
      </c>
      <c r="J47" s="300"/>
      <c r="K47" s="14" t="s">
        <v>1290</v>
      </c>
      <c r="L47"/>
      <c r="M47"/>
      <c r="N47"/>
      <c r="O47"/>
      <c r="P47"/>
    </row>
    <row r="48" spans="1:16" ht="12.75" customHeight="1">
      <c r="A48" s="287"/>
      <c r="B48" s="19" t="s">
        <v>1292</v>
      </c>
      <c r="C48" s="147"/>
      <c r="D48" s="378"/>
      <c r="E48" s="378"/>
      <c r="F48" s="378"/>
      <c r="G48" s="378"/>
      <c r="H48" s="147"/>
      <c r="I48" s="26"/>
      <c r="J48" s="287"/>
      <c r="K48" s="14" t="s">
        <v>1283</v>
      </c>
      <c r="L48"/>
      <c r="M48"/>
      <c r="N48"/>
      <c r="O48"/>
      <c r="P48"/>
    </row>
    <row r="49" spans="1:16" ht="12.75" customHeight="1">
      <c r="A49"/>
      <c r="B49"/>
      <c r="C49"/>
      <c r="D49"/>
      <c r="E49"/>
      <c r="F49"/>
      <c r="G49"/>
      <c r="H49"/>
      <c r="I49"/>
      <c r="J49"/>
      <c r="K49"/>
      <c r="L49"/>
      <c r="M49"/>
      <c r="N49"/>
      <c r="O49"/>
      <c r="P49"/>
    </row>
    <row r="50" spans="1:16" ht="12.75" customHeight="1">
      <c r="A50" s="188" t="s">
        <v>674</v>
      </c>
      <c r="B50" s="172" t="s">
        <v>310</v>
      </c>
      <c r="C50" s="172"/>
      <c r="D50" s="41"/>
      <c r="E50" s="41"/>
      <c r="F50" s="41"/>
      <c r="G50" s="41"/>
      <c r="H50"/>
      <c r="I50"/>
      <c r="J50"/>
      <c r="K50"/>
      <c r="L50"/>
      <c r="M50"/>
      <c r="N50"/>
      <c r="O50"/>
      <c r="P50"/>
    </row>
    <row r="51" spans="1:16" ht="12.75" customHeight="1">
      <c r="A51" s="304"/>
      <c r="B51" s="306"/>
      <c r="C51" s="305"/>
      <c r="D51" s="305"/>
      <c r="E51" s="305"/>
      <c r="F51" s="305"/>
      <c r="G51" s="180"/>
      <c r="H51"/>
      <c r="I51"/>
      <c r="J51"/>
      <c r="K51"/>
      <c r="L51"/>
      <c r="M51"/>
      <c r="N51"/>
      <c r="O51"/>
      <c r="P51"/>
    </row>
    <row r="52" spans="1:16" ht="12.75" customHeight="1">
      <c r="A52" s="304"/>
      <c r="B52" s="306"/>
      <c r="C52" s="305"/>
      <c r="D52" s="305"/>
      <c r="E52" s="305"/>
      <c r="F52" s="305"/>
      <c r="G52" s="180"/>
      <c r="H52"/>
      <c r="I52"/>
      <c r="J52"/>
      <c r="K52"/>
      <c r="L52"/>
      <c r="M52"/>
      <c r="N52"/>
      <c r="O52"/>
      <c r="P52"/>
    </row>
    <row r="53" spans="1:16" ht="12.75" customHeight="1">
      <c r="A53" s="304"/>
      <c r="B53" s="306"/>
      <c r="C53" s="305"/>
      <c r="D53" s="305"/>
      <c r="E53" s="305"/>
      <c r="F53" s="305"/>
      <c r="G53" s="180"/>
      <c r="H53"/>
      <c r="I53"/>
      <c r="J53"/>
      <c r="K53"/>
      <c r="L53"/>
      <c r="M53"/>
      <c r="N53"/>
      <c r="O53"/>
      <c r="P53"/>
    </row>
    <row r="54" spans="1:16" ht="12.75" customHeight="1">
      <c r="A54" s="304"/>
      <c r="B54" s="306"/>
      <c r="C54" s="305"/>
      <c r="D54" s="305"/>
      <c r="E54" s="305"/>
      <c r="F54" s="305"/>
      <c r="G54" s="180"/>
      <c r="H54"/>
      <c r="I54"/>
      <c r="J54"/>
      <c r="K54"/>
      <c r="L54"/>
      <c r="M54"/>
      <c r="N54"/>
      <c r="O54"/>
      <c r="P54"/>
    </row>
    <row r="55" spans="1:16" ht="12.75" customHeight="1">
      <c r="A55" s="304"/>
      <c r="B55" s="306"/>
      <c r="C55" s="305"/>
      <c r="D55" s="305"/>
      <c r="E55" s="305"/>
      <c r="F55" s="305"/>
      <c r="G55" s="180"/>
      <c r="H55"/>
      <c r="I55"/>
      <c r="J55"/>
      <c r="K55"/>
      <c r="L55"/>
      <c r="M55"/>
      <c r="N55"/>
      <c r="O55"/>
      <c r="P55"/>
    </row>
    <row r="56" spans="1:16" ht="12.75" customHeight="1">
      <c r="A56" s="304"/>
      <c r="B56" s="306"/>
      <c r="C56" s="305"/>
      <c r="D56" s="305"/>
      <c r="E56" s="305"/>
      <c r="F56" s="305"/>
      <c r="G56" s="180"/>
      <c r="H56"/>
      <c r="I56"/>
      <c r="J56"/>
      <c r="K56"/>
      <c r="L56"/>
      <c r="M56"/>
      <c r="N56"/>
      <c r="O56"/>
      <c r="P56"/>
    </row>
    <row r="57" spans="1:16" ht="12.75" customHeight="1">
      <c r="A57" s="38"/>
      <c r="B57" s="38"/>
      <c r="C57"/>
      <c r="D57"/>
      <c r="E57"/>
      <c r="F57"/>
      <c r="G57"/>
      <c r="H57"/>
      <c r="I57"/>
      <c r="J57"/>
      <c r="K57"/>
      <c r="L57"/>
      <c r="M57"/>
      <c r="N57"/>
      <c r="O57"/>
      <c r="P57"/>
    </row>
    <row r="58" spans="1:16" ht="12.75" customHeight="1">
      <c r="A58" s="38"/>
      <c r="B58" s="38"/>
      <c r="C58" s="38"/>
      <c r="D58" s="38"/>
      <c r="E58" s="98" t="s">
        <v>596</v>
      </c>
      <c r="F58" s="99"/>
      <c r="G58" s="99"/>
      <c r="H58" s="145"/>
      <c r="M58"/>
      <c r="N58"/>
      <c r="O58"/>
      <c r="P58"/>
    </row>
    <row r="59" spans="1:16" s="54" customFormat="1" ht="12.75" customHeight="1">
      <c r="A59" s="71" t="s">
        <v>452</v>
      </c>
      <c r="B59" s="41" t="s">
        <v>483</v>
      </c>
      <c r="C59" s="38"/>
      <c r="D59" s="38"/>
      <c r="E59" s="107" t="s">
        <v>1398</v>
      </c>
      <c r="F59" s="107" t="s">
        <v>1399</v>
      </c>
      <c r="G59" s="107" t="s">
        <v>1002</v>
      </c>
      <c r="H59" s="107" t="s">
        <v>754</v>
      </c>
      <c r="M59"/>
      <c r="N59"/>
      <c r="O59"/>
      <c r="P59"/>
    </row>
    <row r="60" spans="1:16" s="54" customFormat="1" ht="12.75" customHeight="1">
      <c r="A60" s="146"/>
      <c r="B60" s="148"/>
      <c r="C60" s="40"/>
      <c r="D60" s="40"/>
      <c r="E60" s="13" t="s">
        <v>812</v>
      </c>
      <c r="F60" s="4">
        <v>1</v>
      </c>
      <c r="G60" s="280"/>
      <c r="H60" s="284"/>
      <c r="M60"/>
      <c r="N60"/>
      <c r="O60"/>
      <c r="P60"/>
    </row>
    <row r="61" spans="1:16" s="54" customFormat="1" ht="12.75" customHeight="1">
      <c r="A61" s="146"/>
      <c r="B61" s="148"/>
      <c r="C61" s="40"/>
      <c r="D61" s="40"/>
      <c r="E61" s="14" t="s">
        <v>812</v>
      </c>
      <c r="F61" s="4">
        <v>2</v>
      </c>
      <c r="G61" s="281"/>
      <c r="H61" s="284"/>
      <c r="M61"/>
      <c r="N61"/>
      <c r="O61"/>
      <c r="P61"/>
    </row>
    <row r="62" spans="1:16" s="54" customFormat="1" ht="12.75" customHeight="1">
      <c r="A62" s="146"/>
      <c r="B62" s="148"/>
      <c r="C62" s="40"/>
      <c r="D62" s="40"/>
      <c r="E62" s="14" t="s">
        <v>812</v>
      </c>
      <c r="F62" s="4">
        <v>3</v>
      </c>
      <c r="G62" s="281"/>
      <c r="H62" s="284"/>
      <c r="M62"/>
      <c r="N62"/>
      <c r="O62"/>
      <c r="P62"/>
    </row>
    <row r="63" spans="1:16" s="54" customFormat="1" ht="12.75" customHeight="1">
      <c r="A63"/>
      <c r="B63"/>
      <c r="C63"/>
      <c r="D63"/>
      <c r="E63"/>
      <c r="F63"/>
      <c r="G63"/>
      <c r="H63"/>
      <c r="I63"/>
      <c r="J63"/>
      <c r="K63"/>
      <c r="L63"/>
      <c r="M63"/>
      <c r="N63"/>
      <c r="O63"/>
      <c r="P63"/>
    </row>
    <row r="64" spans="1:16" s="54" customFormat="1" ht="12.75" customHeight="1">
      <c r="A64"/>
      <c r="B64"/>
      <c r="C64"/>
      <c r="D64"/>
      <c r="E64"/>
      <c r="F64"/>
      <c r="G64"/>
      <c r="H64"/>
      <c r="I64"/>
      <c r="J64"/>
      <c r="K64"/>
      <c r="L64"/>
      <c r="M64"/>
      <c r="N64"/>
      <c r="O64"/>
      <c r="P64"/>
    </row>
    <row r="65" spans="1:16" s="54" customFormat="1" ht="12.75" customHeight="1">
      <c r="A65"/>
      <c r="B65"/>
      <c r="C65"/>
      <c r="D65"/>
      <c r="E65"/>
      <c r="F65"/>
      <c r="G65"/>
      <c r="H65"/>
      <c r="I65"/>
      <c r="J65"/>
      <c r="K65"/>
      <c r="L65"/>
      <c r="M65"/>
      <c r="N65"/>
      <c r="O65"/>
      <c r="P65"/>
    </row>
    <row r="66" spans="1:16" s="54" customFormat="1" ht="12.75" customHeight="1">
      <c r="A66"/>
      <c r="B66"/>
      <c r="C66"/>
      <c r="D66"/>
      <c r="E66"/>
      <c r="F66"/>
      <c r="G66"/>
      <c r="H66"/>
      <c r="I66"/>
      <c r="J66"/>
      <c r="K66"/>
      <c r="L66"/>
      <c r="M66"/>
      <c r="N66"/>
      <c r="O66"/>
      <c r="P66"/>
    </row>
    <row r="67" spans="1:16" s="54" customFormat="1" ht="12.75" customHeight="1">
      <c r="A67"/>
      <c r="B67"/>
      <c r="C67"/>
      <c r="D67"/>
      <c r="E67"/>
      <c r="F67"/>
      <c r="G67"/>
      <c r="H67"/>
      <c r="I67"/>
      <c r="J67"/>
      <c r="K67"/>
      <c r="L67"/>
      <c r="M67"/>
      <c r="N67"/>
      <c r="O67"/>
      <c r="P67"/>
    </row>
    <row r="68" spans="1:16" s="54" customFormat="1" ht="12.75" customHeight="1">
      <c r="A68"/>
      <c r="B68"/>
      <c r="C68"/>
      <c r="D68"/>
      <c r="E68"/>
      <c r="F68"/>
      <c r="G68"/>
      <c r="H68"/>
      <c r="I68"/>
      <c r="J68"/>
      <c r="K68"/>
      <c r="L68"/>
      <c r="M68"/>
      <c r="N68"/>
      <c r="O68"/>
      <c r="P68"/>
    </row>
    <row r="69" spans="1:16" s="54" customFormat="1" ht="12.75" customHeight="1">
      <c r="A69"/>
      <c r="B69"/>
      <c r="C69"/>
      <c r="D69"/>
      <c r="E69"/>
      <c r="F69"/>
      <c r="G69"/>
      <c r="H69"/>
      <c r="I69"/>
      <c r="J69"/>
      <c r="K69"/>
      <c r="L69"/>
      <c r="M69"/>
      <c r="N69"/>
      <c r="O69"/>
      <c r="P69"/>
    </row>
    <row r="70" spans="1:16" s="54" customFormat="1" ht="16.5">
      <c r="A70"/>
      <c r="B70"/>
      <c r="C70"/>
      <c r="D70"/>
      <c r="E70"/>
      <c r="F70"/>
      <c r="G70"/>
      <c r="H70"/>
      <c r="I70"/>
      <c r="J70"/>
      <c r="K70"/>
      <c r="L70"/>
      <c r="M70"/>
      <c r="N70"/>
      <c r="O70"/>
      <c r="P70"/>
    </row>
    <row r="71" spans="1:16" s="54" customFormat="1" ht="16.5">
      <c r="A71"/>
      <c r="B71"/>
      <c r="C71"/>
      <c r="D71"/>
      <c r="E71"/>
      <c r="F71"/>
      <c r="G71"/>
      <c r="H71"/>
      <c r="I71"/>
      <c r="J71"/>
      <c r="K71"/>
      <c r="L71"/>
      <c r="M71"/>
      <c r="N71"/>
      <c r="O71"/>
      <c r="P71"/>
    </row>
    <row r="72" spans="1:16" s="54" customFormat="1" ht="16.5">
      <c r="A72"/>
      <c r="B72"/>
      <c r="C72"/>
      <c r="D72"/>
      <c r="E72"/>
      <c r="F72"/>
      <c r="G72"/>
      <c r="H72"/>
      <c r="I72"/>
      <c r="J72"/>
      <c r="K72"/>
      <c r="L72"/>
      <c r="M72"/>
      <c r="N72"/>
      <c r="O72"/>
      <c r="P72"/>
    </row>
    <row r="73" spans="1:16" s="54" customFormat="1" ht="16.5">
      <c r="A73"/>
      <c r="B73"/>
      <c r="C73"/>
      <c r="D73"/>
      <c r="E73"/>
      <c r="F73"/>
      <c r="G73"/>
      <c r="H73"/>
      <c r="I73"/>
      <c r="J73"/>
      <c r="K73"/>
      <c r="L73"/>
      <c r="M73"/>
      <c r="N73"/>
      <c r="O73"/>
      <c r="P73"/>
    </row>
    <row r="74" spans="1:16" s="54" customFormat="1" ht="16.5">
      <c r="A74"/>
      <c r="B74"/>
      <c r="C74"/>
      <c r="D74"/>
      <c r="E74"/>
      <c r="F74"/>
      <c r="G74"/>
      <c r="H74"/>
      <c r="I74"/>
      <c r="J74"/>
      <c r="K74"/>
      <c r="L74"/>
      <c r="M74"/>
      <c r="N74"/>
      <c r="O74"/>
      <c r="P74"/>
    </row>
    <row r="75" spans="1:16" s="54" customFormat="1" ht="16.5">
      <c r="A75"/>
      <c r="B75"/>
      <c r="C75"/>
      <c r="D75"/>
      <c r="E75"/>
      <c r="F75"/>
      <c r="G75"/>
      <c r="H75"/>
      <c r="I75"/>
      <c r="J75"/>
      <c r="K75"/>
      <c r="L75"/>
      <c r="M75"/>
      <c r="N75"/>
      <c r="O75"/>
      <c r="P75"/>
    </row>
    <row r="76" spans="1:16" s="54" customFormat="1" ht="16.5">
      <c r="A76"/>
      <c r="B76"/>
      <c r="C76"/>
      <c r="D76"/>
      <c r="E76"/>
      <c r="F76"/>
      <c r="G76"/>
      <c r="H76"/>
      <c r="I76"/>
      <c r="J76"/>
      <c r="K76"/>
      <c r="L76"/>
      <c r="M76"/>
      <c r="N76"/>
      <c r="O76"/>
      <c r="P76"/>
    </row>
    <row r="77" spans="1:16" s="54" customFormat="1" ht="16.5">
      <c r="A77"/>
      <c r="B77"/>
      <c r="C77"/>
      <c r="D77"/>
      <c r="E77"/>
      <c r="F77"/>
      <c r="G77"/>
      <c r="H77"/>
      <c r="I77"/>
      <c r="J77"/>
      <c r="K77"/>
      <c r="L77"/>
      <c r="M77"/>
      <c r="N77"/>
      <c r="O77"/>
      <c r="P77"/>
    </row>
    <row r="78" spans="1:16" s="54" customFormat="1" ht="16.5">
      <c r="A78"/>
      <c r="B78"/>
      <c r="C78"/>
      <c r="D78"/>
      <c r="E78"/>
      <c r="F78"/>
      <c r="G78"/>
      <c r="H78"/>
      <c r="I78"/>
      <c r="J78"/>
      <c r="K78"/>
      <c r="L78"/>
      <c r="M78"/>
      <c r="N78"/>
      <c r="O78"/>
      <c r="P78"/>
    </row>
    <row r="79" spans="1:16" s="54" customFormat="1" ht="16.5">
      <c r="A79"/>
      <c r="B79"/>
      <c r="C79"/>
      <c r="D79"/>
      <c r="E79"/>
      <c r="F79"/>
      <c r="G79"/>
      <c r="H79"/>
      <c r="I79"/>
      <c r="J79"/>
      <c r="K79"/>
      <c r="L79"/>
      <c r="M79"/>
      <c r="N79"/>
      <c r="O79"/>
      <c r="P79"/>
    </row>
    <row r="80" spans="1:16" s="54" customFormat="1" ht="16.5">
      <c r="A80"/>
      <c r="B80"/>
      <c r="C80"/>
      <c r="D80"/>
      <c r="E80"/>
      <c r="F80"/>
      <c r="G80"/>
      <c r="H80"/>
      <c r="I80"/>
      <c r="J80"/>
      <c r="K80"/>
      <c r="L80"/>
      <c r="M80"/>
      <c r="N80"/>
      <c r="O80"/>
      <c r="P80"/>
    </row>
    <row r="81" spans="1:16" s="54" customFormat="1" ht="16.5">
      <c r="A81"/>
      <c r="B81"/>
      <c r="C81"/>
      <c r="D81"/>
      <c r="E81"/>
      <c r="F81"/>
      <c r="G81"/>
      <c r="H81"/>
      <c r="I81"/>
      <c r="J81"/>
      <c r="K81"/>
      <c r="L81"/>
      <c r="M81"/>
      <c r="N81"/>
      <c r="O81"/>
      <c r="P81"/>
    </row>
    <row r="82" spans="1:16" s="54" customFormat="1" ht="16.5">
      <c r="A82"/>
      <c r="B82"/>
      <c r="C82"/>
      <c r="D82"/>
      <c r="E82"/>
      <c r="F82"/>
      <c r="G82"/>
      <c r="H82"/>
      <c r="I82"/>
      <c r="J82"/>
      <c r="K82"/>
      <c r="L82"/>
      <c r="M82"/>
      <c r="N82"/>
      <c r="O82"/>
      <c r="P82"/>
    </row>
    <row r="83" spans="1:16" s="54" customFormat="1" ht="16.5">
      <c r="A83"/>
      <c r="B83"/>
      <c r="C83"/>
      <c r="D83"/>
      <c r="E83"/>
      <c r="F83"/>
      <c r="G83"/>
      <c r="H83"/>
      <c r="I83"/>
      <c r="J83"/>
      <c r="K83"/>
      <c r="L83"/>
      <c r="M83"/>
      <c r="N83"/>
      <c r="O83"/>
      <c r="P83"/>
    </row>
    <row r="84" spans="1:16" ht="12.75">
      <c r="A84"/>
      <c r="B84"/>
      <c r="C84"/>
      <c r="D84"/>
      <c r="E84"/>
      <c r="F84"/>
      <c r="G84"/>
      <c r="H84"/>
      <c r="I84"/>
      <c r="J84"/>
      <c r="K84"/>
      <c r="L84"/>
      <c r="M84"/>
      <c r="N84"/>
      <c r="O84"/>
      <c r="P84"/>
    </row>
    <row r="85" spans="1:16" s="54" customFormat="1" ht="16.5">
      <c r="A85"/>
      <c r="B85"/>
      <c r="C85"/>
      <c r="D85"/>
      <c r="E85"/>
      <c r="F85"/>
      <c r="G85"/>
      <c r="H85"/>
      <c r="I85"/>
      <c r="J85"/>
      <c r="K85"/>
      <c r="L85"/>
      <c r="M85"/>
      <c r="N85"/>
      <c r="O85"/>
      <c r="P85"/>
    </row>
    <row r="86" spans="1:16" s="54" customFormat="1" ht="16.5">
      <c r="A86"/>
      <c r="B86"/>
      <c r="C86"/>
      <c r="D86"/>
      <c r="E86"/>
      <c r="F86"/>
      <c r="G86"/>
      <c r="H86"/>
      <c r="I86"/>
      <c r="J86"/>
      <c r="K86"/>
      <c r="L86"/>
      <c r="M86"/>
      <c r="N86"/>
      <c r="O86"/>
      <c r="P86"/>
    </row>
    <row r="87" spans="1:16" s="54" customFormat="1" ht="16.5">
      <c r="A87"/>
      <c r="B87"/>
      <c r="C87"/>
      <c r="D87"/>
      <c r="E87"/>
      <c r="F87"/>
      <c r="G87"/>
      <c r="H87"/>
      <c r="I87"/>
      <c r="J87"/>
      <c r="K87"/>
      <c r="L87"/>
      <c r="M87"/>
      <c r="N87"/>
      <c r="O87"/>
      <c r="P87"/>
    </row>
    <row r="88" spans="1:16" s="54" customFormat="1" ht="16.5">
      <c r="A88"/>
      <c r="B88"/>
      <c r="C88"/>
      <c r="D88"/>
      <c r="E88"/>
      <c r="F88"/>
      <c r="G88"/>
      <c r="H88"/>
      <c r="I88"/>
      <c r="J88"/>
      <c r="K88"/>
      <c r="L88"/>
      <c r="M88"/>
      <c r="N88"/>
      <c r="O88"/>
      <c r="P88"/>
    </row>
    <row r="89" spans="1:16" s="54" customFormat="1" ht="16.5">
      <c r="A89"/>
      <c r="B89"/>
      <c r="C89"/>
      <c r="D89"/>
      <c r="E89"/>
      <c r="F89"/>
      <c r="G89"/>
      <c r="H89"/>
      <c r="I89"/>
      <c r="J89"/>
      <c r="K89"/>
      <c r="L89"/>
      <c r="M89"/>
      <c r="N89"/>
      <c r="O89"/>
      <c r="P89"/>
    </row>
    <row r="90" spans="1:16" s="54" customFormat="1" ht="16.5">
      <c r="A90"/>
      <c r="B90"/>
      <c r="C90"/>
      <c r="D90"/>
      <c r="E90"/>
      <c r="F90"/>
      <c r="G90"/>
      <c r="H90"/>
      <c r="I90"/>
      <c r="J90"/>
      <c r="K90"/>
      <c r="L90"/>
      <c r="M90"/>
      <c r="N90"/>
      <c r="O90"/>
      <c r="P90"/>
    </row>
    <row r="91" spans="1:16" ht="12.75">
      <c r="A91"/>
      <c r="B91"/>
      <c r="C91"/>
      <c r="D91"/>
      <c r="E91"/>
      <c r="F91"/>
      <c r="G91"/>
      <c r="H91"/>
      <c r="I91"/>
      <c r="J91"/>
      <c r="K91"/>
      <c r="L91"/>
      <c r="M91"/>
      <c r="N91"/>
      <c r="O91"/>
      <c r="P91"/>
    </row>
    <row r="92" spans="1:16" ht="12.75">
      <c r="A92"/>
      <c r="B92"/>
      <c r="C92"/>
      <c r="D92"/>
      <c r="E92"/>
      <c r="F92"/>
      <c r="G92"/>
      <c r="H92"/>
      <c r="I92"/>
      <c r="J92"/>
      <c r="K92"/>
      <c r="L92"/>
      <c r="M92"/>
      <c r="N92"/>
      <c r="O92"/>
      <c r="P92"/>
    </row>
    <row r="93" spans="1:16" ht="12.75">
      <c r="A93"/>
      <c r="B93"/>
      <c r="C93"/>
      <c r="D93"/>
      <c r="E93"/>
      <c r="F93"/>
      <c r="G93"/>
      <c r="H93"/>
      <c r="I93"/>
      <c r="J93"/>
      <c r="K93"/>
      <c r="L93"/>
      <c r="M93"/>
      <c r="N93"/>
      <c r="O93"/>
      <c r="P93"/>
    </row>
    <row r="94" spans="1:16" ht="12.75">
      <c r="A94"/>
      <c r="B94"/>
      <c r="C94"/>
      <c r="D94"/>
      <c r="E94"/>
      <c r="F94"/>
      <c r="G94"/>
      <c r="H94"/>
      <c r="I94"/>
      <c r="J94"/>
      <c r="K94"/>
      <c r="L94"/>
      <c r="M94"/>
      <c r="N94"/>
      <c r="O94"/>
      <c r="P94"/>
    </row>
    <row r="95" spans="1:16" ht="12.75">
      <c r="A95"/>
      <c r="B95"/>
      <c r="C95"/>
      <c r="D95"/>
      <c r="E95"/>
      <c r="F95"/>
      <c r="G95"/>
      <c r="H95"/>
      <c r="I95"/>
      <c r="J95"/>
      <c r="K95"/>
      <c r="L95"/>
      <c r="M95"/>
      <c r="N95"/>
      <c r="O95"/>
      <c r="P95"/>
    </row>
    <row r="96" spans="1:16" ht="12.75">
      <c r="A96"/>
      <c r="B96"/>
      <c r="C96"/>
      <c r="D96"/>
      <c r="E96"/>
      <c r="F96"/>
      <c r="G96"/>
      <c r="H96"/>
      <c r="I96"/>
      <c r="J96"/>
      <c r="K96"/>
      <c r="L96"/>
      <c r="M96"/>
      <c r="N96"/>
      <c r="O96"/>
      <c r="P96"/>
    </row>
    <row r="97" spans="1:16" ht="12.75">
      <c r="A97"/>
      <c r="B97"/>
      <c r="C97"/>
      <c r="D97"/>
      <c r="E97"/>
      <c r="F97"/>
      <c r="G97"/>
      <c r="H97"/>
      <c r="I97"/>
      <c r="J97"/>
      <c r="K97"/>
      <c r="L97"/>
      <c r="M97"/>
      <c r="N97"/>
      <c r="O97"/>
      <c r="P97"/>
    </row>
    <row r="98" spans="1:16" ht="12.75">
      <c r="A98"/>
      <c r="B98"/>
      <c r="C98"/>
      <c r="D98"/>
      <c r="E98"/>
      <c r="F98"/>
      <c r="G98"/>
      <c r="H98"/>
      <c r="I98"/>
      <c r="J98"/>
      <c r="K98"/>
      <c r="L98"/>
      <c r="M98"/>
      <c r="N98"/>
      <c r="O98"/>
      <c r="P98"/>
    </row>
    <row r="99" spans="1:12" ht="12.75">
      <c r="A99"/>
      <c r="B99"/>
      <c r="C99"/>
      <c r="D99"/>
      <c r="E99"/>
      <c r="F99"/>
      <c r="G99"/>
      <c r="H99"/>
      <c r="I99"/>
      <c r="J99"/>
      <c r="K99"/>
      <c r="L99"/>
    </row>
    <row r="100" spans="1:12" ht="12.75">
      <c r="A100"/>
      <c r="B100"/>
      <c r="C100"/>
      <c r="D100"/>
      <c r="E100"/>
      <c r="F100"/>
      <c r="G100"/>
      <c r="H100"/>
      <c r="I100"/>
      <c r="J100"/>
      <c r="K100"/>
      <c r="L100"/>
    </row>
    <row r="101" spans="1:11" ht="12.75">
      <c r="A101"/>
      <c r="B101"/>
      <c r="C101"/>
      <c r="D101"/>
      <c r="E101"/>
      <c r="F101"/>
      <c r="G101"/>
      <c r="H101"/>
      <c r="I101"/>
      <c r="J101"/>
      <c r="K101"/>
    </row>
  </sheetData>
  <dataValidations count="3">
    <dataValidation type="list" allowBlank="1" showInputMessage="1" showErrorMessage="1" sqref="C8">
      <formula1>$Y$1:$Y$5</formula1>
    </dataValidation>
    <dataValidation type="list" allowBlank="1" showInputMessage="1" showErrorMessage="1" sqref="C15">
      <formula1>$Y$6:$Y$14</formula1>
    </dataValidation>
    <dataValidation type="list" allowBlank="1" showInputMessage="1" showErrorMessage="1" sqref="C17">
      <formula1>$Y$15:$Y$20</formula1>
    </dataValidation>
  </dataValidations>
  <printOptions/>
  <pageMargins left="0.35433070866141736" right="0.35433070866141736" top="0.984251968503937" bottom="0.3937007874015748" header="0.31496062992125984" footer="0.31496062992125984"/>
  <pageSetup orientation="landscape" pageOrder="overThenDown" paperSize="9" scale="93"/>
  <headerFooter alignWithMargins="0">
    <oddHeader>&amp;L&amp;"Arial Narrow,Normal"&amp;11 Energi- och Innemiljödeklarering&amp;C&amp;"Arial Narrow,Normal"Undercentraler och pannor&amp;R&amp;"Arial Narrow,Fet"&amp;14&amp;P(&amp;N)</oddHeader>
  </headerFooter>
  <rowBreaks count="2" manualBreakCount="2">
    <brk id="26" max="12" man="1"/>
    <brk id="65" max="12" man="1"/>
  </rowBreaks>
  <colBreaks count="1" manualBreakCount="1">
    <brk id="13" max="89" man="1"/>
  </colBreaks>
  <legacyDrawing r:id="rId2"/>
</worksheet>
</file>

<file path=xl/worksheets/sheet14.xml><?xml version="1.0" encoding="utf-8"?>
<worksheet xmlns="http://schemas.openxmlformats.org/spreadsheetml/2006/main" xmlns:r="http://schemas.openxmlformats.org/officeDocument/2006/relationships">
  <dimension ref="A1:Y71"/>
  <sheetViews>
    <sheetView zoomScaleSheetLayoutView="100" workbookViewId="0" topLeftCell="A1">
      <selection activeCell="M48" sqref="M48"/>
    </sheetView>
  </sheetViews>
  <sheetFormatPr defaultColWidth="11.00390625" defaultRowHeight="12.75"/>
  <cols>
    <col min="1" max="1" width="3.25390625" style="11" customWidth="1"/>
    <col min="2" max="2" width="15.25390625" style="1" customWidth="1"/>
    <col min="3" max="3" width="14.125" style="1" customWidth="1"/>
    <col min="4" max="4" width="4.75390625" style="1" customWidth="1"/>
    <col min="5" max="5" width="5.00390625" style="1" customWidth="1"/>
    <col min="6" max="6" width="4.75390625" style="1" customWidth="1"/>
    <col min="7" max="7" width="4.375" style="1" customWidth="1"/>
    <col min="8" max="8" width="5.25390625" style="1" customWidth="1"/>
    <col min="9" max="9" width="3.00390625" style="11" customWidth="1"/>
    <col min="10" max="10" width="2.375" style="11" customWidth="1"/>
    <col min="11" max="11" width="3.00390625" style="11" customWidth="1"/>
    <col min="12" max="12" width="2.625" style="11" customWidth="1"/>
    <col min="13" max="13" width="12.625" style="11" customWidth="1"/>
    <col min="14" max="14" width="3.375" style="11" customWidth="1"/>
    <col min="15" max="15" width="18.875" style="1" customWidth="1"/>
    <col min="16" max="16" width="17.375" style="1" customWidth="1"/>
    <col min="17" max="18" width="0.12890625" style="1" customWidth="1"/>
    <col min="19" max="16384" width="10.75390625" style="1" customWidth="1"/>
  </cols>
  <sheetData>
    <row r="1" spans="1:25" ht="15">
      <c r="A1" s="52"/>
      <c r="B1" s="84" t="s">
        <v>270</v>
      </c>
      <c r="C1" s="4">
        <f>A!J3</f>
        <v>0</v>
      </c>
      <c r="D1" s="2"/>
      <c r="E1" s="368"/>
      <c r="F1" s="30"/>
      <c r="G1" s="95" t="s">
        <v>721</v>
      </c>
      <c r="H1" s="282" t="e">
        <f>#REF!</f>
        <v>#REF!</v>
      </c>
      <c r="I1" s="369"/>
      <c r="J1" s="370"/>
      <c r="K1" s="288"/>
      <c r="L1" s="289"/>
      <c r="M1" s="5"/>
      <c r="N1" s="5"/>
      <c r="X1" s="38" t="s">
        <v>405</v>
      </c>
      <c r="Y1" s="38"/>
    </row>
    <row r="2" spans="1:25" ht="15">
      <c r="A2" s="52"/>
      <c r="B2" s="84" t="s">
        <v>969</v>
      </c>
      <c r="C2" s="4">
        <f>A!J4</f>
        <v>0</v>
      </c>
      <c r="D2" s="2"/>
      <c r="E2" s="368"/>
      <c r="F2" s="30"/>
      <c r="G2" s="95" t="s">
        <v>588</v>
      </c>
      <c r="H2" s="282" t="e">
        <f>#REF!</f>
        <v>#REF!</v>
      </c>
      <c r="I2" s="369"/>
      <c r="J2" s="370"/>
      <c r="K2" s="288"/>
      <c r="L2" s="289"/>
      <c r="M2" s="5"/>
      <c r="N2" s="5"/>
      <c r="O2" s="3"/>
      <c r="P2" s="42"/>
      <c r="X2" s="38" t="s">
        <v>295</v>
      </c>
      <c r="Y2" s="38" t="s">
        <v>758</v>
      </c>
    </row>
    <row r="3" spans="1:25" ht="15">
      <c r="A3" s="52"/>
      <c r="B3" s="85"/>
      <c r="C3" s="73"/>
      <c r="D3" s="2"/>
      <c r="E3" s="368"/>
      <c r="F3" s="30"/>
      <c r="G3" s="95" t="s">
        <v>589</v>
      </c>
      <c r="H3" s="282" t="e">
        <f>#REF!</f>
        <v>#REF!</v>
      </c>
      <c r="I3" s="369"/>
      <c r="J3" s="370"/>
      <c r="K3" s="288"/>
      <c r="L3" s="289"/>
      <c r="M3" s="5"/>
      <c r="N3" s="5"/>
      <c r="O3" s="3"/>
      <c r="P3" s="42"/>
      <c r="X3" s="38"/>
      <c r="Y3" s="38" t="s">
        <v>154</v>
      </c>
    </row>
    <row r="4" spans="2:25" ht="12.75">
      <c r="B4" s="2"/>
      <c r="C4" s="2"/>
      <c r="D4" s="2"/>
      <c r="E4" s="368"/>
      <c r="F4" s="30"/>
      <c r="G4" s="95" t="s">
        <v>145</v>
      </c>
      <c r="H4" s="282" t="e">
        <f>#REF!</f>
        <v>#REF!</v>
      </c>
      <c r="I4" s="369"/>
      <c r="J4" s="370"/>
      <c r="K4" s="288"/>
      <c r="L4" s="289"/>
      <c r="M4" s="5"/>
      <c r="N4" s="5"/>
      <c r="O4" s="3"/>
      <c r="P4" s="3"/>
      <c r="X4" s="38"/>
      <c r="Y4" s="38" t="s">
        <v>371</v>
      </c>
    </row>
    <row r="5" spans="1:25" ht="12.75">
      <c r="A5"/>
      <c r="B5"/>
      <c r="C5"/>
      <c r="D5"/>
      <c r="E5"/>
      <c r="F5"/>
      <c r="G5"/>
      <c r="H5"/>
      <c r="I5"/>
      <c r="J5"/>
      <c r="K5"/>
      <c r="L5"/>
      <c r="M5"/>
      <c r="N5"/>
      <c r="O5"/>
      <c r="P5" s="3"/>
      <c r="X5" s="38"/>
      <c r="Y5" s="38" t="s">
        <v>798</v>
      </c>
    </row>
    <row r="6" spans="2:25" ht="12.75">
      <c r="B6" s="87" t="s">
        <v>1146</v>
      </c>
      <c r="C6" s="2"/>
      <c r="D6" s="2"/>
      <c r="E6" s="2"/>
      <c r="F6" s="2"/>
      <c r="G6" s="2"/>
      <c r="H6" s="2"/>
      <c r="I6" s="5"/>
      <c r="J6" s="5"/>
      <c r="K6" s="5"/>
      <c r="L6" s="5"/>
      <c r="M6" s="5"/>
      <c r="N6" s="5"/>
      <c r="O6" s="3"/>
      <c r="P6"/>
      <c r="X6" s="38"/>
      <c r="Y6" s="38"/>
    </row>
    <row r="7" spans="1:25" ht="15.75" customHeight="1">
      <c r="A7" s="25" t="s">
        <v>452</v>
      </c>
      <c r="B7" s="94" t="s">
        <v>638</v>
      </c>
      <c r="C7" s="60"/>
      <c r="D7" s="364" t="s">
        <v>1304</v>
      </c>
      <c r="E7" s="61"/>
      <c r="F7" s="61"/>
      <c r="G7" s="61"/>
      <c r="H7" s="62" t="s">
        <v>903</v>
      </c>
      <c r="I7"/>
      <c r="J7"/>
      <c r="K7"/>
      <c r="L7"/>
      <c r="M7"/>
      <c r="N7"/>
      <c r="O7"/>
      <c r="P7"/>
      <c r="X7" s="38"/>
      <c r="Y7" s="38"/>
    </row>
    <row r="8" spans="1:25" ht="12.75" customHeight="1">
      <c r="A8" s="23"/>
      <c r="B8" s="34"/>
      <c r="C8" s="63" t="s">
        <v>787</v>
      </c>
      <c r="D8" s="63" t="s">
        <v>149</v>
      </c>
      <c r="E8" s="63" t="s">
        <v>150</v>
      </c>
      <c r="F8" s="63" t="s">
        <v>24</v>
      </c>
      <c r="G8" s="63" t="s">
        <v>25</v>
      </c>
      <c r="H8" s="64"/>
      <c r="I8"/>
      <c r="J8"/>
      <c r="K8"/>
      <c r="L8"/>
      <c r="M8"/>
      <c r="N8"/>
      <c r="O8"/>
      <c r="P8"/>
      <c r="X8" s="38" t="s">
        <v>193</v>
      </c>
      <c r="Y8" s="38" t="s">
        <v>381</v>
      </c>
    </row>
    <row r="9" spans="1:25" ht="12.75" customHeight="1">
      <c r="A9" s="287"/>
      <c r="B9" s="18" t="s">
        <v>680</v>
      </c>
      <c r="C9" s="301"/>
      <c r="D9" s="301"/>
      <c r="E9" s="301"/>
      <c r="F9" s="301"/>
      <c r="G9" s="301"/>
      <c r="H9" s="301"/>
      <c r="I9"/>
      <c r="J9"/>
      <c r="K9"/>
      <c r="L9"/>
      <c r="M9"/>
      <c r="N9"/>
      <c r="O9"/>
      <c r="P9"/>
      <c r="X9" s="38"/>
      <c r="Y9" s="38" t="s">
        <v>194</v>
      </c>
    </row>
    <row r="10" spans="1:25" ht="12.75" customHeight="1">
      <c r="A10" s="287"/>
      <c r="B10" s="19" t="s">
        <v>1004</v>
      </c>
      <c r="C10" s="146"/>
      <c r="D10" s="146"/>
      <c r="E10" s="146"/>
      <c r="F10" s="146"/>
      <c r="G10" s="146"/>
      <c r="H10" s="146"/>
      <c r="I10"/>
      <c r="J10"/>
      <c r="K10"/>
      <c r="L10"/>
      <c r="M10"/>
      <c r="N10"/>
      <c r="O10"/>
      <c r="P10"/>
      <c r="X10" s="38"/>
      <c r="Y10" s="38" t="s">
        <v>1292</v>
      </c>
    </row>
    <row r="11" spans="1:25" ht="12.75" customHeight="1">
      <c r="A11" s="287"/>
      <c r="B11" s="18" t="s">
        <v>1401</v>
      </c>
      <c r="C11" s="301"/>
      <c r="D11" s="301"/>
      <c r="E11" s="301"/>
      <c r="F11" s="301"/>
      <c r="G11" s="301"/>
      <c r="H11" s="301"/>
      <c r="I11"/>
      <c r="J11"/>
      <c r="K11"/>
      <c r="L11"/>
      <c r="M11"/>
      <c r="N11"/>
      <c r="O11"/>
      <c r="P11"/>
      <c r="X11" s="38"/>
      <c r="Y11" s="38"/>
    </row>
    <row r="12" spans="1:25" ht="12.75" customHeight="1">
      <c r="A12" s="300"/>
      <c r="B12" s="4" t="s">
        <v>1093</v>
      </c>
      <c r="C12" s="290"/>
      <c r="D12" s="290"/>
      <c r="E12" s="290"/>
      <c r="F12" s="290"/>
      <c r="G12" s="290"/>
      <c r="H12" s="290"/>
      <c r="I12"/>
      <c r="J12"/>
      <c r="K12"/>
      <c r="L12"/>
      <c r="M12"/>
      <c r="N12"/>
      <c r="O12"/>
      <c r="P12"/>
      <c r="X12" s="38"/>
      <c r="Y12" s="38"/>
    </row>
    <row r="13" spans="1:25" ht="12.75" customHeight="1">
      <c r="A13" s="287"/>
      <c r="B13" s="18" t="s">
        <v>874</v>
      </c>
      <c r="C13" s="302"/>
      <c r="D13" s="302"/>
      <c r="E13" s="302"/>
      <c r="F13" s="302"/>
      <c r="G13" s="302"/>
      <c r="H13" s="302"/>
      <c r="I13"/>
      <c r="J13"/>
      <c r="K13"/>
      <c r="L13"/>
      <c r="M13"/>
      <c r="N13"/>
      <c r="O13"/>
      <c r="P13"/>
      <c r="X13" s="1" t="s">
        <v>1094</v>
      </c>
      <c r="Y13" s="1" t="s">
        <v>1381</v>
      </c>
    </row>
    <row r="14" spans="1:25" ht="12.75" customHeight="1">
      <c r="A14" s="287"/>
      <c r="B14" s="18" t="s">
        <v>1292</v>
      </c>
      <c r="C14" s="147"/>
      <c r="D14" s="147"/>
      <c r="E14" s="147"/>
      <c r="F14" s="147"/>
      <c r="G14" s="147"/>
      <c r="H14" s="147"/>
      <c r="I14"/>
      <c r="J14"/>
      <c r="K14"/>
      <c r="L14"/>
      <c r="M14"/>
      <c r="N14"/>
      <c r="O14"/>
      <c r="P14"/>
      <c r="Y14" s="1" t="s">
        <v>1095</v>
      </c>
    </row>
    <row r="15" spans="1:25" ht="12.75" customHeight="1">
      <c r="A15" s="287"/>
      <c r="B15" s="18" t="s">
        <v>1292</v>
      </c>
      <c r="C15" s="147"/>
      <c r="D15" s="147"/>
      <c r="E15" s="147"/>
      <c r="F15" s="147"/>
      <c r="G15" s="147"/>
      <c r="H15" s="147"/>
      <c r="I15"/>
      <c r="J15"/>
      <c r="K15"/>
      <c r="L15"/>
      <c r="M15"/>
      <c r="N15"/>
      <c r="O15"/>
      <c r="P15"/>
      <c r="Y15" s="1" t="s">
        <v>1292</v>
      </c>
    </row>
    <row r="16" spans="24:25" ht="12.75" customHeight="1">
      <c r="X16" s="1"/>
      <c r="Y16" s="1" t="s">
        <v>550</v>
      </c>
    </row>
    <row r="17" spans="1:7" ht="12.75" customHeight="1">
      <c r="A17" s="188" t="s">
        <v>674</v>
      </c>
      <c r="B17" s="49" t="s">
        <v>471</v>
      </c>
      <c r="C17" s="49"/>
      <c r="D17" s="41"/>
      <c r="E17" s="41"/>
      <c r="F17" s="41"/>
      <c r="G17" s="41"/>
    </row>
    <row r="18" spans="1:16" ht="12.75" customHeight="1">
      <c r="A18" s="304"/>
      <c r="B18" s="306"/>
      <c r="C18" s="305"/>
      <c r="D18" s="305"/>
      <c r="E18" s="305"/>
      <c r="F18" s="305"/>
      <c r="G18" s="180"/>
      <c r="P18" s="1"/>
    </row>
    <row r="19" spans="1:25" ht="12.75" customHeight="1">
      <c r="A19" s="304"/>
      <c r="B19" s="306"/>
      <c r="C19" s="305"/>
      <c r="D19" s="305"/>
      <c r="E19" s="305"/>
      <c r="F19" s="305"/>
      <c r="G19" s="180"/>
      <c r="I19" s="5"/>
      <c r="J19" s="5"/>
      <c r="K19" s="5"/>
      <c r="L19" s="5"/>
      <c r="M19" s="5"/>
      <c r="N19" s="5"/>
      <c r="P19" s="42"/>
      <c r="X19" s="38" t="s">
        <v>425</v>
      </c>
      <c r="Y19" s="38" t="s">
        <v>440</v>
      </c>
    </row>
    <row r="20" spans="1:25" ht="12.75" customHeight="1">
      <c r="A20" s="304"/>
      <c r="B20" s="306"/>
      <c r="C20" s="305"/>
      <c r="D20" s="305"/>
      <c r="E20" s="305"/>
      <c r="F20" s="305"/>
      <c r="G20" s="180"/>
      <c r="I20" s="5"/>
      <c r="J20" s="5"/>
      <c r="K20" s="5"/>
      <c r="L20" s="5"/>
      <c r="M20" s="5"/>
      <c r="N20" s="5"/>
      <c r="O20" s="3"/>
      <c r="P20" s="42"/>
      <c r="X20" s="38"/>
      <c r="Y20" s="1" t="s">
        <v>306</v>
      </c>
    </row>
    <row r="21" spans="1:25" ht="12.75" customHeight="1">
      <c r="A21" s="304"/>
      <c r="B21" s="306"/>
      <c r="C21" s="305"/>
      <c r="D21" s="305"/>
      <c r="E21" s="305"/>
      <c r="F21" s="305"/>
      <c r="G21" s="180"/>
      <c r="I21" s="5"/>
      <c r="J21" s="5"/>
      <c r="K21" s="5"/>
      <c r="L21" s="5"/>
      <c r="M21" s="5"/>
      <c r="N21" s="5"/>
      <c r="O21" s="3"/>
      <c r="P21" s="42"/>
      <c r="X21" s="38"/>
      <c r="Y21" s="38" t="s">
        <v>426</v>
      </c>
    </row>
    <row r="22" spans="1:25" ht="12.75" customHeight="1">
      <c r="A22" s="304"/>
      <c r="B22" s="306"/>
      <c r="C22" s="305"/>
      <c r="D22" s="305"/>
      <c r="E22" s="305"/>
      <c r="F22" s="305"/>
      <c r="G22" s="180"/>
      <c r="I22" s="5"/>
      <c r="J22" s="5"/>
      <c r="K22" s="5"/>
      <c r="L22" s="5"/>
      <c r="M22" s="5"/>
      <c r="N22" s="5"/>
      <c r="O22" s="3"/>
      <c r="P22" s="3"/>
      <c r="X22" s="38"/>
      <c r="Y22" s="38" t="s">
        <v>305</v>
      </c>
    </row>
    <row r="23" spans="3:25" ht="12.75" customHeight="1">
      <c r="C23" s="2"/>
      <c r="D23" s="2"/>
      <c r="E23" s="2"/>
      <c r="F23" s="2"/>
      <c r="G23" s="2"/>
      <c r="H23" s="2"/>
      <c r="I23" s="5"/>
      <c r="J23" s="5"/>
      <c r="K23" s="5"/>
      <c r="L23" s="5"/>
      <c r="M23" s="5"/>
      <c r="N23" s="5"/>
      <c r="O23" s="3"/>
      <c r="X23" s="38"/>
      <c r="Y23" s="1" t="s">
        <v>550</v>
      </c>
    </row>
    <row r="24" spans="2:23" ht="12.75" customHeight="1">
      <c r="B24" s="87" t="s">
        <v>635</v>
      </c>
      <c r="V24" s="38"/>
      <c r="W24" s="38"/>
    </row>
    <row r="25" spans="1:13" ht="12.75" customHeight="1">
      <c r="A25" s="25" t="s">
        <v>388</v>
      </c>
      <c r="B25" s="94" t="s">
        <v>638</v>
      </c>
      <c r="C25" s="60"/>
      <c r="D25" s="364" t="s">
        <v>1304</v>
      </c>
      <c r="E25" s="61"/>
      <c r="F25" s="61"/>
      <c r="G25" s="61"/>
      <c r="H25" s="93" t="s">
        <v>903</v>
      </c>
      <c r="I25" s="194" t="s">
        <v>817</v>
      </c>
      <c r="J25" s="30"/>
      <c r="K25" s="163"/>
      <c r="L25" s="46"/>
      <c r="M25" s="45" t="s">
        <v>1196</v>
      </c>
    </row>
    <row r="26" spans="1:23" ht="15">
      <c r="A26" s="23"/>
      <c r="B26" s="34"/>
      <c r="C26" s="63" t="s">
        <v>787</v>
      </c>
      <c r="D26" s="63" t="s">
        <v>149</v>
      </c>
      <c r="E26" s="63" t="s">
        <v>150</v>
      </c>
      <c r="F26" s="63" t="s">
        <v>24</v>
      </c>
      <c r="G26" s="63" t="s">
        <v>25</v>
      </c>
      <c r="H26" s="64"/>
      <c r="I26" s="23" t="s">
        <v>375</v>
      </c>
      <c r="J26" s="23" t="s">
        <v>674</v>
      </c>
      <c r="K26" s="23" t="s">
        <v>651</v>
      </c>
      <c r="L26" s="35" t="s">
        <v>674</v>
      </c>
      <c r="M26" s="21"/>
      <c r="V26" s="38" t="s">
        <v>307</v>
      </c>
      <c r="W26" s="38"/>
    </row>
    <row r="27" spans="1:23" ht="12.75">
      <c r="A27" s="287"/>
      <c r="B27" s="18" t="s">
        <v>680</v>
      </c>
      <c r="C27" s="301"/>
      <c r="D27" s="301"/>
      <c r="E27" s="301"/>
      <c r="F27" s="301"/>
      <c r="G27" s="301"/>
      <c r="H27" s="301"/>
      <c r="I27" s="10"/>
      <c r="J27" s="300"/>
      <c r="K27" s="10" t="s">
        <v>1177</v>
      </c>
      <c r="L27" s="300"/>
      <c r="M27" s="17" t="s">
        <v>1290</v>
      </c>
      <c r="V27" s="38"/>
      <c r="W27" s="38"/>
    </row>
    <row r="28" spans="1:23" ht="12.75">
      <c r="A28" s="287"/>
      <c r="B28" s="19" t="s">
        <v>1004</v>
      </c>
      <c r="C28" s="146"/>
      <c r="D28" s="146"/>
      <c r="E28" s="146"/>
      <c r="F28" s="146"/>
      <c r="G28" s="146"/>
      <c r="H28" s="146"/>
      <c r="I28" s="10"/>
      <c r="J28" s="300"/>
      <c r="K28" s="10" t="s">
        <v>1177</v>
      </c>
      <c r="L28" s="300"/>
      <c r="M28" s="17" t="s">
        <v>829</v>
      </c>
      <c r="V28" s="38"/>
      <c r="W28" s="38"/>
    </row>
    <row r="29" spans="1:23" ht="12.75">
      <c r="A29" s="287"/>
      <c r="B29" s="18" t="s">
        <v>1401</v>
      </c>
      <c r="C29" s="301"/>
      <c r="D29" s="301"/>
      <c r="E29" s="301"/>
      <c r="F29" s="301"/>
      <c r="G29" s="301"/>
      <c r="H29" s="301"/>
      <c r="I29" s="10" t="s">
        <v>1177</v>
      </c>
      <c r="J29" s="300"/>
      <c r="K29" s="10" t="s">
        <v>1177</v>
      </c>
      <c r="L29" s="300"/>
      <c r="M29" s="17" t="s">
        <v>563</v>
      </c>
      <c r="V29" s="38"/>
      <c r="W29" s="38"/>
    </row>
    <row r="30" spans="1:23" ht="12.75">
      <c r="A30" s="287"/>
      <c r="B30" s="18" t="s">
        <v>874</v>
      </c>
      <c r="C30" s="302"/>
      <c r="D30" s="302"/>
      <c r="E30" s="302"/>
      <c r="F30" s="302"/>
      <c r="G30" s="302"/>
      <c r="H30" s="302"/>
      <c r="I30" s="10" t="s">
        <v>1177</v>
      </c>
      <c r="J30" s="300"/>
      <c r="K30" s="10" t="s">
        <v>1177</v>
      </c>
      <c r="L30" s="300"/>
      <c r="M30" s="17" t="s">
        <v>746</v>
      </c>
      <c r="V30" s="38"/>
      <c r="W30" s="38"/>
    </row>
    <row r="31" spans="1:23" ht="12.75">
      <c r="A31" s="287"/>
      <c r="B31" s="18" t="s">
        <v>1292</v>
      </c>
      <c r="C31" s="147"/>
      <c r="D31" s="147"/>
      <c r="E31" s="147"/>
      <c r="F31" s="147"/>
      <c r="G31" s="147"/>
      <c r="H31" s="147"/>
      <c r="I31" s="10"/>
      <c r="J31" s="300"/>
      <c r="K31" s="10" t="s">
        <v>652</v>
      </c>
      <c r="L31" s="300"/>
      <c r="M31" s="14"/>
      <c r="V31" s="38"/>
      <c r="W31" s="38"/>
    </row>
    <row r="32" spans="1:13" ht="12.75">
      <c r="A32" s="287"/>
      <c r="B32" s="18" t="s">
        <v>1292</v>
      </c>
      <c r="C32" s="147"/>
      <c r="D32" s="147"/>
      <c r="E32" s="147"/>
      <c r="F32" s="147"/>
      <c r="G32" s="147"/>
      <c r="H32" s="147"/>
      <c r="I32" s="10"/>
      <c r="J32" s="300"/>
      <c r="K32" s="10" t="s">
        <v>652</v>
      </c>
      <c r="L32" s="300"/>
      <c r="M32" s="14"/>
    </row>
    <row r="33" ht="12.75"/>
    <row r="34" spans="1:7" ht="12.75">
      <c r="A34" s="188" t="s">
        <v>674</v>
      </c>
      <c r="B34" s="172" t="s">
        <v>1376</v>
      </c>
      <c r="C34" s="172"/>
      <c r="D34" s="41"/>
      <c r="E34" s="41"/>
      <c r="F34" s="41"/>
      <c r="G34" s="41"/>
    </row>
    <row r="35" spans="1:16" ht="12.75" customHeight="1">
      <c r="A35" s="55"/>
      <c r="B35" s="304"/>
      <c r="C35" s="306"/>
      <c r="D35" s="305"/>
      <c r="E35" s="305"/>
      <c r="F35" s="305"/>
      <c r="G35" s="305"/>
      <c r="H35"/>
      <c r="I35"/>
      <c r="J35"/>
      <c r="K35"/>
      <c r="L35"/>
      <c r="M35"/>
      <c r="N35"/>
      <c r="O35"/>
      <c r="P35"/>
    </row>
    <row r="36" spans="1:16" ht="12.75" customHeight="1">
      <c r="A36" s="55"/>
      <c r="B36" s="304"/>
      <c r="C36" s="306"/>
      <c r="D36" s="305"/>
      <c r="E36" s="305"/>
      <c r="F36" s="305"/>
      <c r="G36" s="305"/>
      <c r="H36"/>
      <c r="I36"/>
      <c r="J36"/>
      <c r="K36"/>
      <c r="L36"/>
      <c r="M36"/>
      <c r="N36"/>
      <c r="O36"/>
      <c r="P36"/>
    </row>
    <row r="37" spans="1:16" ht="12.75" customHeight="1">
      <c r="A37" s="55"/>
      <c r="B37" s="304"/>
      <c r="C37" s="306"/>
      <c r="D37" s="305"/>
      <c r="E37" s="305"/>
      <c r="F37" s="305"/>
      <c r="G37" s="305"/>
      <c r="H37"/>
      <c r="I37"/>
      <c r="J37" t="s">
        <v>388</v>
      </c>
      <c r="K37"/>
      <c r="L37"/>
      <c r="M37"/>
      <c r="N37"/>
      <c r="O37"/>
      <c r="P37"/>
    </row>
    <row r="38" spans="1:16" ht="12.75" customHeight="1">
      <c r="A38" s="55"/>
      <c r="B38" s="304"/>
      <c r="C38" s="306"/>
      <c r="D38" s="305"/>
      <c r="E38" s="305"/>
      <c r="F38" s="305"/>
      <c r="G38" s="305"/>
      <c r="H38"/>
      <c r="I38"/>
      <c r="J38"/>
      <c r="K38"/>
      <c r="L38"/>
      <c r="M38"/>
      <c r="N38"/>
      <c r="O38"/>
      <c r="P38"/>
    </row>
    <row r="39" spans="1:16" ht="12.75" customHeight="1">
      <c r="A39" s="55"/>
      <c r="B39" s="304"/>
      <c r="C39" s="306"/>
      <c r="D39" s="305"/>
      <c r="E39" s="305"/>
      <c r="F39" s="305"/>
      <c r="G39" s="305"/>
      <c r="H39"/>
      <c r="I39"/>
      <c r="J39"/>
      <c r="K39"/>
      <c r="L39"/>
      <c r="M39"/>
      <c r="N39"/>
      <c r="O39"/>
      <c r="P39"/>
    </row>
    <row r="40" spans="1:25" ht="12.75" customHeight="1">
      <c r="A40" s="55"/>
      <c r="B40" s="304"/>
      <c r="C40" s="306"/>
      <c r="D40" s="305"/>
      <c r="E40" s="305"/>
      <c r="F40" s="305"/>
      <c r="G40" s="305"/>
      <c r="H40"/>
      <c r="I40"/>
      <c r="J40"/>
      <c r="K40"/>
      <c r="L40"/>
      <c r="M40"/>
      <c r="N40"/>
      <c r="O40"/>
      <c r="P40"/>
      <c r="X40" s="54"/>
      <c r="Y40" s="54"/>
    </row>
    <row r="41" spans="1:16" s="54" customFormat="1" ht="12.75" customHeight="1">
      <c r="A41"/>
      <c r="B41" s="38"/>
      <c r="C41"/>
      <c r="D41"/>
      <c r="E41"/>
      <c r="F41"/>
      <c r="G41"/>
      <c r="H41"/>
      <c r="I41"/>
      <c r="J41"/>
      <c r="K41"/>
      <c r="L41"/>
      <c r="M41"/>
      <c r="N41"/>
      <c r="O41"/>
      <c r="P41"/>
    </row>
    <row r="42" spans="1:16" s="54" customFormat="1" ht="12.75" customHeight="1">
      <c r="A42" s="38"/>
      <c r="B42" s="38"/>
      <c r="C42" s="38"/>
      <c r="D42" s="38"/>
      <c r="E42" s="98" t="s">
        <v>596</v>
      </c>
      <c r="F42" s="99"/>
      <c r="G42" s="99"/>
      <c r="H42" s="145"/>
      <c r="M42" s="38"/>
      <c r="N42"/>
      <c r="O42"/>
      <c r="P42"/>
    </row>
    <row r="43" spans="1:16" s="54" customFormat="1" ht="12.75" customHeight="1">
      <c r="A43" s="173" t="s">
        <v>452</v>
      </c>
      <c r="B43" s="41" t="s">
        <v>384</v>
      </c>
      <c r="C43" s="38"/>
      <c r="D43" s="38"/>
      <c r="E43" s="107" t="s">
        <v>1398</v>
      </c>
      <c r="F43" s="107" t="s">
        <v>1399</v>
      </c>
      <c r="G43" s="107" t="s">
        <v>1002</v>
      </c>
      <c r="H43" s="107" t="s">
        <v>754</v>
      </c>
      <c r="M43"/>
      <c r="N43"/>
      <c r="O43"/>
      <c r="P43"/>
    </row>
    <row r="44" spans="1:16" s="54" customFormat="1" ht="12.75" customHeight="1">
      <c r="A44" s="146"/>
      <c r="B44" s="148"/>
      <c r="C44" s="40"/>
      <c r="D44" s="40"/>
      <c r="E44" s="13" t="s">
        <v>385</v>
      </c>
      <c r="F44" s="4">
        <v>1</v>
      </c>
      <c r="G44" s="291"/>
      <c r="H44" s="291"/>
      <c r="M44"/>
      <c r="N44"/>
      <c r="O44"/>
      <c r="P44"/>
    </row>
    <row r="45" spans="1:16" s="54" customFormat="1" ht="12.75" customHeight="1">
      <c r="A45" s="146"/>
      <c r="B45" s="148"/>
      <c r="C45" s="40"/>
      <c r="D45" s="40"/>
      <c r="E45" s="14" t="s">
        <v>385</v>
      </c>
      <c r="F45" s="4">
        <v>1</v>
      </c>
      <c r="G45" s="290"/>
      <c r="H45" s="290"/>
      <c r="M45"/>
      <c r="N45"/>
      <c r="O45"/>
      <c r="P45"/>
    </row>
    <row r="46" spans="1:16" s="54" customFormat="1" ht="12.75" customHeight="1">
      <c r="A46" s="146"/>
      <c r="B46" s="148"/>
      <c r="C46" s="40"/>
      <c r="D46" s="40"/>
      <c r="E46" s="14" t="s">
        <v>385</v>
      </c>
      <c r="F46" s="4">
        <v>2</v>
      </c>
      <c r="G46" s="290"/>
      <c r="H46" s="290"/>
      <c r="M46"/>
      <c r="N46"/>
      <c r="O46"/>
      <c r="P46"/>
    </row>
    <row r="47" spans="1:16" s="54" customFormat="1" ht="12.75" customHeight="1">
      <c r="A47" s="146"/>
      <c r="B47" s="148"/>
      <c r="C47" s="40"/>
      <c r="D47" s="40"/>
      <c r="E47" s="14" t="s">
        <v>385</v>
      </c>
      <c r="F47" s="4">
        <v>2</v>
      </c>
      <c r="G47" s="290"/>
      <c r="H47" s="290"/>
      <c r="M47"/>
      <c r="N47"/>
      <c r="O47"/>
      <c r="P47"/>
    </row>
    <row r="48" spans="1:16" s="54" customFormat="1" ht="12.75" customHeight="1">
      <c r="A48" s="146"/>
      <c r="B48" s="148"/>
      <c r="C48" s="40"/>
      <c r="D48" s="40"/>
      <c r="E48" s="14" t="s">
        <v>385</v>
      </c>
      <c r="F48" s="4">
        <v>3</v>
      </c>
      <c r="G48" s="290"/>
      <c r="H48" s="290"/>
      <c r="M48"/>
      <c r="N48"/>
      <c r="O48"/>
      <c r="P48"/>
    </row>
    <row r="49" spans="1:16" s="54" customFormat="1" ht="12.75" customHeight="1">
      <c r="A49" s="146"/>
      <c r="B49" s="148"/>
      <c r="C49" s="40"/>
      <c r="D49" s="40"/>
      <c r="E49" s="14" t="s">
        <v>385</v>
      </c>
      <c r="F49" s="4">
        <v>3</v>
      </c>
      <c r="G49" s="290"/>
      <c r="H49" s="290"/>
      <c r="M49"/>
      <c r="N49"/>
      <c r="O49"/>
      <c r="P49"/>
    </row>
    <row r="50" spans="1:16" s="54" customFormat="1" ht="12.75" customHeight="1">
      <c r="A50"/>
      <c r="B50"/>
      <c r="C50"/>
      <c r="D50"/>
      <c r="E50"/>
      <c r="F50"/>
      <c r="G50"/>
      <c r="H50"/>
      <c r="I50"/>
      <c r="J50"/>
      <c r="K50"/>
      <c r="L50"/>
      <c r="M50"/>
      <c r="N50"/>
      <c r="O50"/>
      <c r="P50"/>
    </row>
    <row r="51" spans="1:16" s="54" customFormat="1" ht="12.75" customHeight="1">
      <c r="A51"/>
      <c r="B51"/>
      <c r="C51"/>
      <c r="D51"/>
      <c r="E51"/>
      <c r="F51"/>
      <c r="G51"/>
      <c r="H51"/>
      <c r="I51"/>
      <c r="J51"/>
      <c r="K51"/>
      <c r="L51"/>
      <c r="M51"/>
      <c r="N51"/>
      <c r="O51"/>
      <c r="P51"/>
    </row>
    <row r="52" spans="1:16" s="54" customFormat="1" ht="12.75" customHeight="1">
      <c r="A52"/>
      <c r="B52"/>
      <c r="C52"/>
      <c r="D52"/>
      <c r="E52"/>
      <c r="F52"/>
      <c r="G52"/>
      <c r="H52"/>
      <c r="I52"/>
      <c r="J52"/>
      <c r="K52"/>
      <c r="L52"/>
      <c r="M52"/>
      <c r="N52"/>
      <c r="O52"/>
      <c r="P52"/>
    </row>
    <row r="53" spans="1:16" s="54" customFormat="1" ht="12.75" customHeight="1">
      <c r="A53"/>
      <c r="B53"/>
      <c r="C53"/>
      <c r="D53"/>
      <c r="E53"/>
      <c r="F53"/>
      <c r="G53"/>
      <c r="H53"/>
      <c r="I53"/>
      <c r="J53"/>
      <c r="K53"/>
      <c r="L53"/>
      <c r="M53"/>
      <c r="N53"/>
      <c r="O53"/>
      <c r="P53"/>
    </row>
    <row r="54" spans="1:16" s="54" customFormat="1" ht="12.75" customHeight="1">
      <c r="A54"/>
      <c r="B54"/>
      <c r="C54"/>
      <c r="D54"/>
      <c r="E54"/>
      <c r="F54"/>
      <c r="G54"/>
      <c r="H54"/>
      <c r="I54"/>
      <c r="J54"/>
      <c r="K54"/>
      <c r="L54"/>
      <c r="M54"/>
      <c r="N54"/>
      <c r="O54"/>
      <c r="P54"/>
    </row>
    <row r="55" spans="1:16" s="54" customFormat="1" ht="12.75" customHeight="1">
      <c r="A55"/>
      <c r="B55"/>
      <c r="C55"/>
      <c r="D55"/>
      <c r="E55"/>
      <c r="F55"/>
      <c r="G55"/>
      <c r="H55"/>
      <c r="I55"/>
      <c r="J55"/>
      <c r="K55"/>
      <c r="L55"/>
      <c r="M55"/>
      <c r="N55"/>
      <c r="O55"/>
      <c r="P55"/>
    </row>
    <row r="56" spans="1:16" s="54" customFormat="1" ht="12.75" customHeight="1">
      <c r="A56"/>
      <c r="B56"/>
      <c r="C56"/>
      <c r="D56"/>
      <c r="E56"/>
      <c r="F56"/>
      <c r="G56"/>
      <c r="H56"/>
      <c r="I56"/>
      <c r="J56"/>
      <c r="K56"/>
      <c r="L56"/>
      <c r="M56"/>
      <c r="N56"/>
      <c r="O56"/>
      <c r="P56"/>
    </row>
    <row r="57" spans="1:16" s="54" customFormat="1" ht="12.75" customHeight="1">
      <c r="A57"/>
      <c r="B57"/>
      <c r="C57"/>
      <c r="D57"/>
      <c r="E57"/>
      <c r="F57"/>
      <c r="G57"/>
      <c r="H57"/>
      <c r="I57"/>
      <c r="J57"/>
      <c r="K57"/>
      <c r="L57"/>
      <c r="M57"/>
      <c r="N57"/>
      <c r="O57"/>
      <c r="P57"/>
    </row>
    <row r="58" spans="1:16" s="54" customFormat="1" ht="12.75" customHeight="1">
      <c r="A58"/>
      <c r="B58"/>
      <c r="C58"/>
      <c r="D58"/>
      <c r="E58"/>
      <c r="F58"/>
      <c r="G58"/>
      <c r="H58"/>
      <c r="I58"/>
      <c r="J58"/>
      <c r="K58"/>
      <c r="L58"/>
      <c r="M58"/>
      <c r="N58"/>
      <c r="O58"/>
      <c r="P58"/>
    </row>
    <row r="59" spans="1:16" s="54" customFormat="1" ht="12.75" customHeight="1">
      <c r="A59"/>
      <c r="B59"/>
      <c r="C59"/>
      <c r="D59"/>
      <c r="E59"/>
      <c r="F59"/>
      <c r="G59"/>
      <c r="H59"/>
      <c r="I59"/>
      <c r="J59"/>
      <c r="K59"/>
      <c r="L59"/>
      <c r="M59"/>
      <c r="N59"/>
      <c r="O59"/>
      <c r="P59"/>
    </row>
    <row r="60" spans="1:16" s="54" customFormat="1" ht="12.75" customHeight="1">
      <c r="A60"/>
      <c r="B60"/>
      <c r="C60"/>
      <c r="D60"/>
      <c r="E60"/>
      <c r="F60"/>
      <c r="G60"/>
      <c r="H60"/>
      <c r="I60"/>
      <c r="J60"/>
      <c r="K60"/>
      <c r="L60"/>
      <c r="M60"/>
      <c r="N60"/>
      <c r="O60"/>
      <c r="P60"/>
    </row>
    <row r="61" spans="1:16" s="54" customFormat="1" ht="12.75" customHeight="1">
      <c r="A61"/>
      <c r="B61"/>
      <c r="C61"/>
      <c r="D61"/>
      <c r="E61"/>
      <c r="F61"/>
      <c r="G61"/>
      <c r="H61"/>
      <c r="I61"/>
      <c r="J61"/>
      <c r="K61"/>
      <c r="L61"/>
      <c r="M61"/>
      <c r="N61"/>
      <c r="O61"/>
      <c r="P61"/>
    </row>
    <row r="62" spans="1:16" s="54" customFormat="1" ht="12.75" customHeight="1">
      <c r="A62"/>
      <c r="B62"/>
      <c r="C62"/>
      <c r="D62"/>
      <c r="E62"/>
      <c r="F62"/>
      <c r="G62"/>
      <c r="H62"/>
      <c r="I62"/>
      <c r="J62"/>
      <c r="K62"/>
      <c r="L62"/>
      <c r="M62"/>
      <c r="N62"/>
      <c r="O62"/>
      <c r="P62"/>
    </row>
    <row r="63" spans="1:16" s="54" customFormat="1" ht="16.5">
      <c r="A63"/>
      <c r="B63"/>
      <c r="C63"/>
      <c r="D63"/>
      <c r="E63"/>
      <c r="F63"/>
      <c r="G63"/>
      <c r="H63"/>
      <c r="I63"/>
      <c r="J63"/>
      <c r="K63"/>
      <c r="L63"/>
      <c r="M63"/>
      <c r="N63"/>
      <c r="O63"/>
      <c r="P63"/>
    </row>
    <row r="64" spans="1:25" s="54" customFormat="1" ht="16.5">
      <c r="A64"/>
      <c r="B64"/>
      <c r="C64"/>
      <c r="D64"/>
      <c r="E64"/>
      <c r="F64"/>
      <c r="G64"/>
      <c r="H64"/>
      <c r="I64"/>
      <c r="J64"/>
      <c r="K64"/>
      <c r="L64"/>
      <c r="M64"/>
      <c r="N64"/>
      <c r="O64"/>
      <c r="P64"/>
      <c r="X64" s="1"/>
      <c r="Y64" s="1"/>
    </row>
    <row r="65" spans="1:25" ht="16.5">
      <c r="A65"/>
      <c r="B65"/>
      <c r="C65"/>
      <c r="D65"/>
      <c r="E65"/>
      <c r="F65"/>
      <c r="G65"/>
      <c r="H65"/>
      <c r="I65"/>
      <c r="J65"/>
      <c r="K65"/>
      <c r="L65"/>
      <c r="M65"/>
      <c r="N65"/>
      <c r="O65"/>
      <c r="P65"/>
      <c r="X65" s="54"/>
      <c r="Y65" s="54"/>
    </row>
    <row r="66" spans="1:16" s="54" customFormat="1" ht="16.5">
      <c r="A66"/>
      <c r="B66"/>
      <c r="C66"/>
      <c r="D66"/>
      <c r="E66"/>
      <c r="F66"/>
      <c r="G66"/>
      <c r="H66"/>
      <c r="I66"/>
      <c r="J66"/>
      <c r="K66"/>
      <c r="L66"/>
      <c r="M66"/>
      <c r="N66"/>
      <c r="O66"/>
      <c r="P66"/>
    </row>
    <row r="67" spans="1:16" s="54" customFormat="1" ht="16.5">
      <c r="A67"/>
      <c r="B67"/>
      <c r="C67"/>
      <c r="D67"/>
      <c r="E67"/>
      <c r="F67"/>
      <c r="G67"/>
      <c r="H67"/>
      <c r="I67"/>
      <c r="J67"/>
      <c r="K67"/>
      <c r="L67"/>
      <c r="M67"/>
      <c r="N67"/>
      <c r="O67"/>
      <c r="P67"/>
    </row>
    <row r="68" spans="1:16" s="54" customFormat="1" ht="16.5">
      <c r="A68"/>
      <c r="B68"/>
      <c r="C68"/>
      <c r="D68"/>
      <c r="E68"/>
      <c r="F68"/>
      <c r="G68"/>
      <c r="H68"/>
      <c r="I68"/>
      <c r="J68"/>
      <c r="K68"/>
      <c r="L68"/>
      <c r="M68"/>
      <c r="N68"/>
      <c r="O68"/>
      <c r="P68"/>
    </row>
    <row r="69" spans="1:16" s="54" customFormat="1" ht="16.5">
      <c r="A69"/>
      <c r="B69"/>
      <c r="C69"/>
      <c r="D69"/>
      <c r="E69"/>
      <c r="F69"/>
      <c r="G69"/>
      <c r="H69"/>
      <c r="I69"/>
      <c r="J69"/>
      <c r="K69"/>
      <c r="L69"/>
      <c r="M69"/>
      <c r="N69"/>
      <c r="O69"/>
      <c r="P69"/>
    </row>
    <row r="70" spans="1:16" s="54" customFormat="1" ht="16.5">
      <c r="A70"/>
      <c r="B70"/>
      <c r="C70"/>
      <c r="D70"/>
      <c r="E70"/>
      <c r="F70"/>
      <c r="G70"/>
      <c r="H70"/>
      <c r="I70"/>
      <c r="J70"/>
      <c r="K70"/>
      <c r="L70"/>
      <c r="M70"/>
      <c r="N70"/>
      <c r="O70"/>
      <c r="P70" s="1"/>
    </row>
    <row r="71" spans="1:25" s="54" customFormat="1" ht="16.5">
      <c r="A71" s="11"/>
      <c r="B71" s="1"/>
      <c r="C71" s="1"/>
      <c r="D71" s="1"/>
      <c r="E71" s="1"/>
      <c r="F71" s="1"/>
      <c r="G71" s="1"/>
      <c r="H71" s="1"/>
      <c r="I71" s="11"/>
      <c r="J71" s="11"/>
      <c r="K71" s="11"/>
      <c r="L71" s="11"/>
      <c r="M71" s="11"/>
      <c r="N71" s="11"/>
      <c r="O71" s="1"/>
      <c r="P71" s="1"/>
      <c r="X71" s="1"/>
      <c r="Y71" s="1"/>
    </row>
  </sheetData>
  <dataValidations count="4">
    <dataValidation type="list" allowBlank="1" showInputMessage="1" showErrorMessage="1" sqref="C9:G9">
      <formula1>$Y$2:$Y$7</formula1>
    </dataValidation>
    <dataValidation type="list" allowBlank="1" showInputMessage="1" showErrorMessage="1" sqref="C10:G10">
      <formula1>$Y$8:$Y$11</formula1>
    </dataValidation>
    <dataValidation type="list" allowBlank="1" showInputMessage="1" showErrorMessage="1" sqref="C11:G11">
      <formula1>$Y$19:$Y$24</formula1>
    </dataValidation>
    <dataValidation type="list" allowBlank="1" showInputMessage="1" showErrorMessage="1" sqref="C12:G12">
      <formula1>$Y$13:$Y$16</formula1>
    </dataValidation>
  </dataValidations>
  <printOptions/>
  <pageMargins left="0.35433070866141736" right="0.35433070866141736" top="0.984251968503937" bottom="0.3937007874015748" header="0.31496062992125984" footer="0.31496062992125984"/>
  <pageSetup orientation="landscape" pageOrder="overThenDown" paperSize="9"/>
  <headerFooter alignWithMargins="0">
    <oddHeader>&amp;L&amp;"Arial Narrow,Normal"Energi- och Innemiljödeklarering&amp;C&amp;"Arial Narrow,Normal"Uppgifter om Varmvattensystem&amp;R&amp;"Arial Narrow,Fet"&amp;14&amp;P(&amp;N)</oddHeader>
  </headerFooter>
  <rowBreaks count="1" manualBreakCount="1">
    <brk id="23" max="14" man="1"/>
  </rowBreaks>
  <legacyDrawing r:id="rId2"/>
</worksheet>
</file>

<file path=xl/worksheets/sheet15.xml><?xml version="1.0" encoding="utf-8"?>
<worksheet xmlns="http://schemas.openxmlformats.org/spreadsheetml/2006/main" xmlns:r="http://schemas.openxmlformats.org/officeDocument/2006/relationships">
  <dimension ref="A1:Y83"/>
  <sheetViews>
    <sheetView view="pageBreakPreview" zoomScaleSheetLayoutView="100" workbookViewId="0" topLeftCell="A33">
      <selection activeCell="I77" sqref="I77"/>
    </sheetView>
  </sheetViews>
  <sheetFormatPr defaultColWidth="11.00390625" defaultRowHeight="12.75"/>
  <cols>
    <col min="1" max="1" width="3.25390625" style="11" customWidth="1"/>
    <col min="2" max="2" width="15.25390625" style="1" customWidth="1"/>
    <col min="3" max="3" width="14.125" style="1" customWidth="1"/>
    <col min="4" max="4" width="4.75390625" style="1" customWidth="1"/>
    <col min="5" max="5" width="5.00390625" style="1" customWidth="1"/>
    <col min="6" max="6" width="4.75390625" style="1" customWidth="1"/>
    <col min="7" max="7" width="4.375" style="1" customWidth="1"/>
    <col min="8" max="8" width="4.75390625" style="1" customWidth="1"/>
    <col min="9" max="9" width="15.25390625" style="1" customWidth="1"/>
    <col min="10" max="13" width="3.25390625" style="1" customWidth="1"/>
    <col min="14" max="14" width="8.25390625" style="1" customWidth="1"/>
    <col min="15" max="16384" width="10.75390625" style="1" customWidth="1"/>
  </cols>
  <sheetData>
    <row r="1" spans="1:25" ht="13.5" customHeight="1">
      <c r="A1" s="52"/>
      <c r="B1" s="84" t="s">
        <v>270</v>
      </c>
      <c r="C1" s="4">
        <f>A!J3</f>
        <v>0</v>
      </c>
      <c r="D1" s="2"/>
      <c r="E1" s="368"/>
      <c r="F1" s="30"/>
      <c r="G1" s="95" t="s">
        <v>721</v>
      </c>
      <c r="H1" s="282" t="e">
        <f>#REF!</f>
        <v>#REF!</v>
      </c>
      <c r="I1" s="369"/>
      <c r="J1" s="370"/>
      <c r="K1" s="288"/>
      <c r="L1" s="289"/>
      <c r="U1" s="41" t="s">
        <v>785</v>
      </c>
      <c r="X1" s="1" t="s">
        <v>1098</v>
      </c>
      <c r="Y1" s="1" t="s">
        <v>714</v>
      </c>
    </row>
    <row r="2" spans="1:25" ht="13.5" customHeight="1">
      <c r="A2" s="52"/>
      <c r="B2" s="84" t="s">
        <v>969</v>
      </c>
      <c r="C2" s="4">
        <f>A!J4</f>
        <v>0</v>
      </c>
      <c r="D2" s="2"/>
      <c r="E2" s="368"/>
      <c r="F2" s="30"/>
      <c r="G2" s="95" t="s">
        <v>588</v>
      </c>
      <c r="H2" s="282" t="e">
        <f>#REF!</f>
        <v>#REF!</v>
      </c>
      <c r="I2" s="369"/>
      <c r="J2" s="370"/>
      <c r="K2" s="288"/>
      <c r="L2" s="289"/>
      <c r="U2" s="1" t="s">
        <v>922</v>
      </c>
      <c r="V2" s="1" t="s">
        <v>1195</v>
      </c>
      <c r="Y2" s="1" t="s">
        <v>713</v>
      </c>
    </row>
    <row r="3" spans="1:25" ht="13.5" customHeight="1">
      <c r="A3" s="52"/>
      <c r="B3" s="85"/>
      <c r="C3" s="73"/>
      <c r="D3" s="2"/>
      <c r="E3" s="368"/>
      <c r="F3" s="30"/>
      <c r="G3" s="95" t="s">
        <v>589</v>
      </c>
      <c r="H3" s="282" t="e">
        <f>#REF!</f>
        <v>#REF!</v>
      </c>
      <c r="I3" s="369"/>
      <c r="J3" s="370"/>
      <c r="K3" s="288"/>
      <c r="L3" s="289"/>
      <c r="V3" s="1" t="s">
        <v>1165</v>
      </c>
      <c r="Y3" s="1" t="s">
        <v>492</v>
      </c>
    </row>
    <row r="4" spans="2:25" ht="13.5" customHeight="1">
      <c r="B4" s="2"/>
      <c r="C4" s="2"/>
      <c r="D4" s="2"/>
      <c r="E4" s="368"/>
      <c r="F4" s="30"/>
      <c r="G4" s="95" t="s">
        <v>145</v>
      </c>
      <c r="H4" s="282" t="e">
        <f>#REF!</f>
        <v>#REF!</v>
      </c>
      <c r="I4" s="369"/>
      <c r="J4" s="370"/>
      <c r="K4" s="288"/>
      <c r="L4" s="289"/>
      <c r="V4" s="1" t="s">
        <v>757</v>
      </c>
      <c r="Y4" s="1" t="s">
        <v>493</v>
      </c>
    </row>
    <row r="5" spans="2:25" ht="13.5" customHeight="1">
      <c r="B5" s="87" t="s">
        <v>719</v>
      </c>
      <c r="C5" s="2"/>
      <c r="D5" s="2"/>
      <c r="E5" s="2"/>
      <c r="F5" s="2"/>
      <c r="G5" s="2"/>
      <c r="H5" s="2"/>
      <c r="I5" s="3"/>
      <c r="J5" s="3"/>
      <c r="V5" s="1" t="s">
        <v>666</v>
      </c>
      <c r="X5" s="66"/>
      <c r="Y5" s="1" t="s">
        <v>494</v>
      </c>
    </row>
    <row r="6" spans="1:25" ht="13.5" customHeight="1">
      <c r="A6" s="25" t="s">
        <v>452</v>
      </c>
      <c r="B6" s="193" t="s">
        <v>638</v>
      </c>
      <c r="C6" s="60"/>
      <c r="D6" s="364" t="s">
        <v>1304</v>
      </c>
      <c r="E6" s="61"/>
      <c r="F6" s="61"/>
      <c r="G6" s="61"/>
      <c r="H6" s="62" t="s">
        <v>903</v>
      </c>
      <c r="I6"/>
      <c r="J6"/>
      <c r="V6" s="1" t="s">
        <v>1292</v>
      </c>
      <c r="X6" s="66"/>
      <c r="Y6" s="1" t="s">
        <v>1292</v>
      </c>
    </row>
    <row r="7" spans="1:24" ht="13.5" customHeight="1">
      <c r="A7" s="23"/>
      <c r="B7" s="195"/>
      <c r="C7" s="63" t="s">
        <v>787</v>
      </c>
      <c r="D7" s="63" t="s">
        <v>149</v>
      </c>
      <c r="E7" s="63" t="s">
        <v>150</v>
      </c>
      <c r="F7" s="63" t="s">
        <v>24</v>
      </c>
      <c r="G7" s="63" t="s">
        <v>25</v>
      </c>
      <c r="H7" s="64"/>
      <c r="I7"/>
      <c r="J7"/>
      <c r="U7" s="1" t="s">
        <v>388</v>
      </c>
      <c r="X7" s="66"/>
    </row>
    <row r="8" spans="1:24" ht="13.5" customHeight="1">
      <c r="A8" s="287"/>
      <c r="B8" s="18" t="s">
        <v>1098</v>
      </c>
      <c r="C8" s="308"/>
      <c r="D8" s="147"/>
      <c r="E8" s="147"/>
      <c r="F8" s="147"/>
      <c r="G8" s="147"/>
      <c r="H8" s="147"/>
      <c r="I8"/>
      <c r="J8"/>
      <c r="X8" s="66"/>
    </row>
    <row r="9" spans="1:25" ht="13.5" customHeight="1">
      <c r="A9" s="287"/>
      <c r="B9" s="1" t="s">
        <v>1230</v>
      </c>
      <c r="C9" s="146"/>
      <c r="D9" s="147"/>
      <c r="E9" s="147"/>
      <c r="F9" s="147"/>
      <c r="G9" s="147"/>
      <c r="H9" s="147"/>
      <c r="I9"/>
      <c r="J9"/>
      <c r="U9" s="1" t="s">
        <v>724</v>
      </c>
      <c r="V9" s="1" t="s">
        <v>667</v>
      </c>
      <c r="X9" s="167" t="s">
        <v>1230</v>
      </c>
      <c r="Y9" s="1" t="s">
        <v>340</v>
      </c>
    </row>
    <row r="10" spans="1:25" ht="13.5" customHeight="1">
      <c r="A10" s="287"/>
      <c r="B10" s="18" t="s">
        <v>583</v>
      </c>
      <c r="C10" s="147"/>
      <c r="D10" s="147"/>
      <c r="E10" s="147"/>
      <c r="F10" s="147"/>
      <c r="G10" s="147"/>
      <c r="H10" s="147"/>
      <c r="I10"/>
      <c r="J10"/>
      <c r="V10" s="1" t="s">
        <v>293</v>
      </c>
      <c r="X10" s="66"/>
      <c r="Y10" s="1" t="s">
        <v>675</v>
      </c>
    </row>
    <row r="11" spans="1:25" ht="13.5" customHeight="1">
      <c r="A11" s="287"/>
      <c r="B11" s="18" t="s">
        <v>1191</v>
      </c>
      <c r="C11" s="147"/>
      <c r="D11" s="147"/>
      <c r="E11" s="147"/>
      <c r="F11" s="147"/>
      <c r="G11" s="147"/>
      <c r="H11" s="147"/>
      <c r="I11"/>
      <c r="J11"/>
      <c r="V11" s="1" t="s">
        <v>607</v>
      </c>
      <c r="X11" s="66"/>
      <c r="Y11" s="1" t="s">
        <v>966</v>
      </c>
    </row>
    <row r="12" spans="1:24" ht="13.5" customHeight="1">
      <c r="A12" s="287"/>
      <c r="B12" s="18" t="s">
        <v>279</v>
      </c>
      <c r="C12" s="147"/>
      <c r="D12" s="147"/>
      <c r="E12" s="147"/>
      <c r="F12" s="147"/>
      <c r="G12" s="147"/>
      <c r="H12" s="147"/>
      <c r="I12"/>
      <c r="J12"/>
      <c r="V12" s="1" t="s">
        <v>1292</v>
      </c>
      <c r="X12" s="66"/>
    </row>
    <row r="13" spans="1:24" ht="13.5" customHeight="1">
      <c r="A13" s="287"/>
      <c r="B13" s="19" t="s">
        <v>791</v>
      </c>
      <c r="C13" s="147"/>
      <c r="D13" s="147"/>
      <c r="E13" s="147"/>
      <c r="F13" s="147"/>
      <c r="G13" s="147"/>
      <c r="H13" s="147"/>
      <c r="I13"/>
      <c r="J13"/>
      <c r="X13" s="66"/>
    </row>
    <row r="14" spans="1:25" ht="13.5" customHeight="1">
      <c r="A14" s="287"/>
      <c r="B14" s="19" t="s">
        <v>1292</v>
      </c>
      <c r="C14" s="147"/>
      <c r="D14" s="147"/>
      <c r="E14" s="147"/>
      <c r="F14" s="147"/>
      <c r="G14" s="147"/>
      <c r="H14" s="147"/>
      <c r="I14"/>
      <c r="J14"/>
      <c r="X14" s="1" t="s">
        <v>1191</v>
      </c>
      <c r="Y14" s="1" t="s">
        <v>758</v>
      </c>
    </row>
    <row r="15" spans="1:25" ht="13.5" customHeight="1">
      <c r="A15"/>
      <c r="B15"/>
      <c r="C15"/>
      <c r="D15"/>
      <c r="E15"/>
      <c r="F15"/>
      <c r="G15"/>
      <c r="H15"/>
      <c r="I15"/>
      <c r="J15"/>
      <c r="U15" s="1" t="s">
        <v>879</v>
      </c>
      <c r="V15" s="1" t="s">
        <v>440</v>
      </c>
      <c r="Y15" s="1" t="s">
        <v>383</v>
      </c>
    </row>
    <row r="16" spans="2:25" ht="13.5" customHeight="1">
      <c r="B16" s="87" t="s">
        <v>1278</v>
      </c>
      <c r="C16" s="2"/>
      <c r="D16" s="2"/>
      <c r="E16" s="2"/>
      <c r="F16" s="2"/>
      <c r="G16" s="2"/>
      <c r="H16" s="2"/>
      <c r="I16"/>
      <c r="J16"/>
      <c r="V16" s="1" t="s">
        <v>439</v>
      </c>
      <c r="Y16" s="1" t="s">
        <v>552</v>
      </c>
    </row>
    <row r="17" spans="1:25" ht="13.5" customHeight="1">
      <c r="A17" s="287"/>
      <c r="B17" s="18" t="s">
        <v>922</v>
      </c>
      <c r="C17" s="147"/>
      <c r="D17" s="147"/>
      <c r="E17" s="147"/>
      <c r="F17" s="147"/>
      <c r="G17" s="147"/>
      <c r="H17" s="147"/>
      <c r="I17"/>
      <c r="J17"/>
      <c r="Y17" s="1" t="s">
        <v>1292</v>
      </c>
    </row>
    <row r="18" spans="1:10" ht="13.5" customHeight="1">
      <c r="A18" s="287"/>
      <c r="B18" s="18" t="s">
        <v>724</v>
      </c>
      <c r="C18" s="147"/>
      <c r="D18" s="147"/>
      <c r="E18" s="147"/>
      <c r="F18" s="147"/>
      <c r="G18" s="147"/>
      <c r="H18" s="147"/>
      <c r="I18"/>
      <c r="J18"/>
    </row>
    <row r="19" spans="1:22" ht="13.5" customHeight="1">
      <c r="A19" s="287"/>
      <c r="B19" s="18" t="s">
        <v>879</v>
      </c>
      <c r="C19" s="147"/>
      <c r="D19" s="147"/>
      <c r="E19" s="147"/>
      <c r="F19" s="147"/>
      <c r="G19" s="147"/>
      <c r="H19" s="147"/>
      <c r="I19"/>
      <c r="J19"/>
      <c r="U19" s="1" t="s">
        <v>265</v>
      </c>
      <c r="V19" s="1" t="s">
        <v>955</v>
      </c>
    </row>
    <row r="20" spans="1:24" ht="13.5" customHeight="1">
      <c r="A20" s="287"/>
      <c r="B20" s="19" t="s">
        <v>791</v>
      </c>
      <c r="C20" s="147"/>
      <c r="D20" s="147"/>
      <c r="E20" s="147"/>
      <c r="F20" s="147"/>
      <c r="G20" s="147"/>
      <c r="H20" s="147"/>
      <c r="I20"/>
      <c r="J20"/>
      <c r="V20" s="1" t="s">
        <v>668</v>
      </c>
      <c r="X20" s="1" t="s">
        <v>279</v>
      </c>
    </row>
    <row r="21" spans="1:10" ht="13.5" customHeight="1">
      <c r="A21" s="287"/>
      <c r="B21" s="19" t="s">
        <v>751</v>
      </c>
      <c r="C21" s="147"/>
      <c r="D21" s="147"/>
      <c r="E21" s="147"/>
      <c r="F21" s="147"/>
      <c r="G21" s="147"/>
      <c r="H21" s="147"/>
      <c r="I21"/>
      <c r="J21"/>
    </row>
    <row r="22" spans="1:8" ht="13.5" customHeight="1">
      <c r="A22" s="287"/>
      <c r="B22" s="68" t="s">
        <v>875</v>
      </c>
      <c r="C22" s="147"/>
      <c r="D22" s="147"/>
      <c r="E22" s="147"/>
      <c r="F22" s="147"/>
      <c r="G22" s="147"/>
      <c r="H22" s="147"/>
    </row>
    <row r="23" spans="1:25" ht="13.5" customHeight="1">
      <c r="A23" s="287"/>
      <c r="B23" s="18" t="s">
        <v>1292</v>
      </c>
      <c r="C23" s="287"/>
      <c r="D23" s="287"/>
      <c r="E23" s="287"/>
      <c r="F23" s="287"/>
      <c r="G23" s="287"/>
      <c r="H23" s="287"/>
      <c r="I23"/>
      <c r="J23"/>
      <c r="U23" s="1" t="s">
        <v>751</v>
      </c>
      <c r="V23" s="1" t="s">
        <v>365</v>
      </c>
      <c r="X23"/>
      <c r="Y23"/>
    </row>
    <row r="24" spans="1:25" ht="13.5" customHeight="1">
      <c r="A24" s="287"/>
      <c r="B24" s="197"/>
      <c r="C24" s="312"/>
      <c r="D24" s="312"/>
      <c r="E24" s="312"/>
      <c r="F24" s="312"/>
      <c r="G24" s="312"/>
      <c r="H24" s="312"/>
      <c r="I24"/>
      <c r="J24"/>
      <c r="V24" s="1" t="s">
        <v>669</v>
      </c>
      <c r="X24"/>
      <c r="Y24"/>
    </row>
    <row r="25" spans="1:25" ht="13.5" customHeight="1">
      <c r="A25"/>
      <c r="B25"/>
      <c r="C25"/>
      <c r="D25"/>
      <c r="E25"/>
      <c r="F25"/>
      <c r="G25"/>
      <c r="H25"/>
      <c r="I25"/>
      <c r="J25"/>
      <c r="V25" s="1" t="s">
        <v>1292</v>
      </c>
      <c r="X25"/>
      <c r="Y25"/>
    </row>
    <row r="26" spans="1:25" ht="13.5" customHeight="1">
      <c r="A26"/>
      <c r="B26"/>
      <c r="C26"/>
      <c r="D26"/>
      <c r="E26"/>
      <c r="F26"/>
      <c r="G26"/>
      <c r="H26"/>
      <c r="I26"/>
      <c r="J26"/>
      <c r="X26" s="1" t="s">
        <v>527</v>
      </c>
      <c r="Y26" s="38" t="s">
        <v>363</v>
      </c>
    </row>
    <row r="27" spans="1:25" ht="13.5" customHeight="1">
      <c r="A27" s="188" t="s">
        <v>674</v>
      </c>
      <c r="B27" s="49" t="s">
        <v>576</v>
      </c>
      <c r="C27" s="49"/>
      <c r="D27" s="41"/>
      <c r="E27" s="41"/>
      <c r="F27" s="41"/>
      <c r="G27" s="41"/>
      <c r="H27"/>
      <c r="I27"/>
      <c r="J27"/>
      <c r="Y27" s="38" t="s">
        <v>511</v>
      </c>
    </row>
    <row r="28" spans="1:25" ht="13.5" customHeight="1">
      <c r="A28" s="304"/>
      <c r="B28" s="306"/>
      <c r="C28" s="305"/>
      <c r="D28" s="305"/>
      <c r="E28" s="305"/>
      <c r="F28" s="305"/>
      <c r="G28" s="180"/>
      <c r="H28"/>
      <c r="I28"/>
      <c r="J28"/>
      <c r="U28" s="1" t="s">
        <v>875</v>
      </c>
      <c r="V28" s="1" t="s">
        <v>670</v>
      </c>
      <c r="Y28" s="38" t="s">
        <v>382</v>
      </c>
    </row>
    <row r="29" spans="1:25" ht="13.5" customHeight="1">
      <c r="A29" s="304"/>
      <c r="B29" s="306"/>
      <c r="C29" s="305"/>
      <c r="D29" s="305"/>
      <c r="E29" s="305"/>
      <c r="F29" s="305"/>
      <c r="G29" s="180"/>
      <c r="H29"/>
      <c r="I29"/>
      <c r="J29"/>
      <c r="V29" s="1" t="s">
        <v>276</v>
      </c>
      <c r="Y29" s="38" t="s">
        <v>1292</v>
      </c>
    </row>
    <row r="30" spans="1:25" ht="13.5" customHeight="1">
      <c r="A30" s="304"/>
      <c r="B30" s="306"/>
      <c r="C30" s="305"/>
      <c r="D30" s="305"/>
      <c r="E30" s="305"/>
      <c r="F30" s="305"/>
      <c r="G30" s="180"/>
      <c r="H30" s="91"/>
      <c r="I30" s="92"/>
      <c r="J30" s="90"/>
      <c r="Y30" s="38"/>
    </row>
    <row r="31" spans="1:10" ht="13.5" customHeight="1">
      <c r="A31" s="304"/>
      <c r="B31" s="306"/>
      <c r="C31" s="305"/>
      <c r="D31" s="305"/>
      <c r="E31" s="305"/>
      <c r="F31" s="305"/>
      <c r="G31" s="180"/>
      <c r="H31" s="91"/>
      <c r="I31" s="92"/>
      <c r="J31" s="90"/>
    </row>
    <row r="32" spans="1:10" ht="13.5" customHeight="1">
      <c r="A32" s="304"/>
      <c r="B32" s="306"/>
      <c r="C32" s="305"/>
      <c r="D32" s="305"/>
      <c r="E32" s="305"/>
      <c r="F32" s="305"/>
      <c r="G32" s="180"/>
      <c r="H32" s="91"/>
      <c r="I32" s="92"/>
      <c r="J32" s="90"/>
    </row>
    <row r="33" ht="13.5" customHeight="1">
      <c r="H33" s="2"/>
    </row>
    <row r="34" spans="8:10" ht="13.5" customHeight="1">
      <c r="H34" s="2"/>
      <c r="I34" s="3"/>
      <c r="J34" s="42"/>
    </row>
    <row r="35" spans="8:10" ht="13.5" customHeight="1">
      <c r="H35" s="2"/>
      <c r="I35" s="3"/>
      <c r="J35" s="42"/>
    </row>
    <row r="36" spans="8:14" ht="13.5" customHeight="1">
      <c r="H36" s="2"/>
      <c r="I36" s="3"/>
      <c r="J36" s="42"/>
      <c r="K36"/>
      <c r="L36"/>
      <c r="M36"/>
      <c r="N36"/>
    </row>
    <row r="37" spans="2:14" ht="13.5" customHeight="1">
      <c r="B37" s="87" t="s">
        <v>544</v>
      </c>
      <c r="C37" s="2"/>
      <c r="D37" s="2"/>
      <c r="E37" s="2"/>
      <c r="F37" s="2"/>
      <c r="G37" s="2"/>
      <c r="H37" s="2"/>
      <c r="I37" s="3"/>
      <c r="J37" s="3"/>
      <c r="K37"/>
      <c r="L37"/>
      <c r="M37"/>
      <c r="N37"/>
    </row>
    <row r="38" spans="1:14" ht="13.5" customHeight="1">
      <c r="A38" s="25" t="s">
        <v>452</v>
      </c>
      <c r="B38" s="94" t="s">
        <v>638</v>
      </c>
      <c r="C38" s="60"/>
      <c r="D38" s="364" t="s">
        <v>1304</v>
      </c>
      <c r="E38" s="61"/>
      <c r="F38" s="61"/>
      <c r="G38" s="61"/>
      <c r="H38" s="62" t="s">
        <v>903</v>
      </c>
      <c r="I38" s="25" t="s">
        <v>933</v>
      </c>
      <c r="J38"/>
      <c r="K38"/>
      <c r="L38"/>
      <c r="M38"/>
      <c r="N38"/>
    </row>
    <row r="39" spans="1:14" ht="13.5" customHeight="1">
      <c r="A39" s="23"/>
      <c r="B39" s="34"/>
      <c r="C39" s="63" t="s">
        <v>787</v>
      </c>
      <c r="D39" s="63" t="s">
        <v>149</v>
      </c>
      <c r="E39" s="63" t="s">
        <v>150</v>
      </c>
      <c r="F39" s="63" t="s">
        <v>24</v>
      </c>
      <c r="G39" s="63" t="s">
        <v>25</v>
      </c>
      <c r="H39" s="64"/>
      <c r="I39" s="21"/>
      <c r="J39"/>
      <c r="K39"/>
      <c r="L39"/>
      <c r="M39"/>
      <c r="N39"/>
    </row>
    <row r="40" spans="1:14" ht="13.5" customHeight="1">
      <c r="A40" s="287"/>
      <c r="B40" s="18" t="s">
        <v>1098</v>
      </c>
      <c r="C40" s="147"/>
      <c r="D40" s="147"/>
      <c r="E40" s="147"/>
      <c r="F40" s="147"/>
      <c r="G40" s="147"/>
      <c r="H40" s="147"/>
      <c r="I40" s="17" t="s">
        <v>1290</v>
      </c>
      <c r="J40"/>
      <c r="K40"/>
      <c r="L40"/>
      <c r="M40"/>
      <c r="N40"/>
    </row>
    <row r="41" spans="1:14" ht="13.5" customHeight="1">
      <c r="A41" s="287"/>
      <c r="B41" s="18" t="s">
        <v>177</v>
      </c>
      <c r="C41" s="147"/>
      <c r="D41" s="147"/>
      <c r="E41" s="147"/>
      <c r="F41" s="147"/>
      <c r="G41" s="147"/>
      <c r="H41" s="147"/>
      <c r="I41" s="17" t="s">
        <v>564</v>
      </c>
      <c r="J41"/>
      <c r="K41"/>
      <c r="L41"/>
      <c r="M41"/>
      <c r="N41"/>
    </row>
    <row r="42" spans="1:14" ht="13.5" customHeight="1">
      <c r="A42" s="287"/>
      <c r="B42" s="4" t="s">
        <v>1230</v>
      </c>
      <c r="C42" s="147"/>
      <c r="D42" s="147"/>
      <c r="E42" s="147"/>
      <c r="F42" s="147"/>
      <c r="G42" s="147"/>
      <c r="H42" s="147"/>
      <c r="I42" s="17" t="s">
        <v>1290</v>
      </c>
      <c r="J42"/>
      <c r="K42"/>
      <c r="L42"/>
      <c r="M42"/>
      <c r="N42"/>
    </row>
    <row r="43" spans="1:14" ht="12.75" customHeight="1">
      <c r="A43" s="287"/>
      <c r="B43" s="18" t="s">
        <v>583</v>
      </c>
      <c r="C43" s="147"/>
      <c r="D43" s="147"/>
      <c r="E43" s="147"/>
      <c r="F43" s="147"/>
      <c r="G43" s="147"/>
      <c r="H43" s="147"/>
      <c r="I43" s="17" t="s">
        <v>1290</v>
      </c>
      <c r="J43"/>
      <c r="K43"/>
      <c r="L43"/>
      <c r="M43"/>
      <c r="N43"/>
    </row>
    <row r="44" spans="1:14" ht="12.75" customHeight="1">
      <c r="A44" s="287"/>
      <c r="B44" s="18" t="s">
        <v>151</v>
      </c>
      <c r="C44" s="147"/>
      <c r="D44" s="147"/>
      <c r="E44" s="147"/>
      <c r="F44" s="147"/>
      <c r="G44" s="147"/>
      <c r="H44" s="147"/>
      <c r="I44" s="17" t="s">
        <v>1192</v>
      </c>
      <c r="J44"/>
      <c r="K44"/>
      <c r="L44"/>
      <c r="M44"/>
      <c r="N44"/>
    </row>
    <row r="45" spans="1:14" ht="12.75" customHeight="1">
      <c r="A45" s="287"/>
      <c r="B45" s="18" t="s">
        <v>1191</v>
      </c>
      <c r="C45" s="147"/>
      <c r="D45" s="147"/>
      <c r="E45" s="147"/>
      <c r="F45" s="147"/>
      <c r="G45" s="147"/>
      <c r="H45" s="147"/>
      <c r="I45" s="17" t="s">
        <v>1290</v>
      </c>
      <c r="J45"/>
      <c r="K45"/>
      <c r="L45"/>
      <c r="M45"/>
      <c r="N45"/>
    </row>
    <row r="46" spans="1:14" ht="12.75" customHeight="1">
      <c r="A46" s="287"/>
      <c r="B46" s="18" t="s">
        <v>279</v>
      </c>
      <c r="C46" s="147"/>
      <c r="D46" s="147"/>
      <c r="E46" s="147"/>
      <c r="F46" s="147"/>
      <c r="G46" s="147"/>
      <c r="H46" s="147"/>
      <c r="I46" s="17" t="s">
        <v>1290</v>
      </c>
      <c r="J46"/>
      <c r="K46"/>
      <c r="L46"/>
      <c r="M46"/>
      <c r="N46"/>
    </row>
    <row r="47" spans="1:14" ht="12.75" customHeight="1">
      <c r="A47" s="287"/>
      <c r="B47" s="19" t="s">
        <v>791</v>
      </c>
      <c r="C47" s="147"/>
      <c r="D47" s="147"/>
      <c r="E47" s="147"/>
      <c r="F47" s="147"/>
      <c r="G47" s="147"/>
      <c r="H47" s="147"/>
      <c r="I47" s="17" t="s">
        <v>1290</v>
      </c>
      <c r="J47"/>
      <c r="K47"/>
      <c r="L47"/>
      <c r="M47"/>
      <c r="N47"/>
    </row>
    <row r="48" spans="1:14" ht="12.75" customHeight="1">
      <c r="A48" s="287"/>
      <c r="B48" s="19" t="s">
        <v>1292</v>
      </c>
      <c r="C48" s="147"/>
      <c r="D48" s="147"/>
      <c r="E48" s="147"/>
      <c r="F48" s="147"/>
      <c r="G48" s="147"/>
      <c r="H48" s="147"/>
      <c r="I48" s="14" t="s">
        <v>1283</v>
      </c>
      <c r="J48"/>
      <c r="K48"/>
      <c r="L48"/>
      <c r="M48"/>
      <c r="N48"/>
    </row>
    <row r="49" spans="1:14" ht="12.75" customHeight="1">
      <c r="A49"/>
      <c r="B49"/>
      <c r="C49"/>
      <c r="D49"/>
      <c r="E49"/>
      <c r="F49"/>
      <c r="G49"/>
      <c r="H49"/>
      <c r="I49"/>
      <c r="J49"/>
      <c r="K49"/>
      <c r="L49"/>
      <c r="M49"/>
      <c r="N49"/>
    </row>
    <row r="50" spans="1:14" ht="12.75" customHeight="1">
      <c r="A50"/>
      <c r="B50" s="87" t="s">
        <v>902</v>
      </c>
      <c r="C50"/>
      <c r="D50"/>
      <c r="E50"/>
      <c r="F50"/>
      <c r="G50"/>
      <c r="H50"/>
      <c r="I50"/>
      <c r="J50"/>
      <c r="K50"/>
      <c r="L50"/>
      <c r="M50"/>
      <c r="N50"/>
    </row>
    <row r="51" spans="1:14" ht="12.75" customHeight="1">
      <c r="A51" s="287"/>
      <c r="B51" s="18" t="s">
        <v>922</v>
      </c>
      <c r="C51" s="147"/>
      <c r="D51" s="147"/>
      <c r="E51" s="147"/>
      <c r="F51" s="147"/>
      <c r="G51" s="147"/>
      <c r="H51" s="147"/>
      <c r="I51" s="17" t="s">
        <v>1290</v>
      </c>
      <c r="J51"/>
      <c r="K51"/>
      <c r="L51"/>
      <c r="M51"/>
      <c r="N51"/>
    </row>
    <row r="52" spans="1:14" ht="12.75" customHeight="1">
      <c r="A52" s="287"/>
      <c r="B52" s="18" t="s">
        <v>724</v>
      </c>
      <c r="C52" s="147"/>
      <c r="D52" s="147"/>
      <c r="E52" s="147"/>
      <c r="F52" s="147"/>
      <c r="G52" s="147"/>
      <c r="H52" s="147"/>
      <c r="I52" s="17" t="s">
        <v>1290</v>
      </c>
      <c r="J52"/>
      <c r="M52"/>
      <c r="N52"/>
    </row>
    <row r="53" spans="1:10" ht="12.75" customHeight="1">
      <c r="A53" s="287"/>
      <c r="B53" s="18" t="s">
        <v>879</v>
      </c>
      <c r="C53" s="147"/>
      <c r="D53" s="147"/>
      <c r="E53" s="147"/>
      <c r="F53" s="147"/>
      <c r="G53" s="147"/>
      <c r="H53" s="147"/>
      <c r="I53" s="17" t="s">
        <v>1290</v>
      </c>
      <c r="J53"/>
    </row>
    <row r="54" spans="1:10" ht="12.75" customHeight="1">
      <c r="A54" s="287"/>
      <c r="B54" s="19" t="s">
        <v>791</v>
      </c>
      <c r="C54" s="147"/>
      <c r="D54" s="147"/>
      <c r="E54" s="147"/>
      <c r="F54" s="147"/>
      <c r="G54" s="147"/>
      <c r="H54" s="147"/>
      <c r="I54" s="17" t="s">
        <v>1290</v>
      </c>
      <c r="J54"/>
    </row>
    <row r="55" spans="1:10" ht="12.75" customHeight="1">
      <c r="A55" s="287"/>
      <c r="B55" s="19" t="s">
        <v>751</v>
      </c>
      <c r="C55" s="147"/>
      <c r="D55" s="147"/>
      <c r="E55" s="147"/>
      <c r="F55" s="147"/>
      <c r="G55" s="147"/>
      <c r="H55" s="147"/>
      <c r="I55" s="14" t="s">
        <v>1283</v>
      </c>
      <c r="J55"/>
    </row>
    <row r="56" spans="1:10" ht="12.75">
      <c r="A56" s="287"/>
      <c r="B56" s="68" t="s">
        <v>875</v>
      </c>
      <c r="C56" s="147"/>
      <c r="D56" s="147"/>
      <c r="E56" s="147"/>
      <c r="F56" s="147"/>
      <c r="G56" s="147"/>
      <c r="H56" s="147"/>
      <c r="I56" s="17" t="s">
        <v>1290</v>
      </c>
      <c r="J56"/>
    </row>
    <row r="57" spans="1:10" ht="12.75">
      <c r="A57" s="287"/>
      <c r="B57" s="18" t="s">
        <v>1292</v>
      </c>
      <c r="C57" s="287"/>
      <c r="D57" s="287"/>
      <c r="E57" s="287"/>
      <c r="F57" s="287"/>
      <c r="G57" s="287"/>
      <c r="H57" s="287"/>
      <c r="I57" s="26"/>
      <c r="J57"/>
    </row>
    <row r="58" spans="1:10" ht="12.75">
      <c r="A58"/>
      <c r="B58"/>
      <c r="C58"/>
      <c r="D58"/>
      <c r="E58"/>
      <c r="F58"/>
      <c r="G58"/>
      <c r="H58"/>
      <c r="I58"/>
      <c r="J58"/>
    </row>
    <row r="59" spans="1:10" ht="12.75">
      <c r="A59" s="188" t="s">
        <v>674</v>
      </c>
      <c r="B59" s="172" t="s">
        <v>648</v>
      </c>
      <c r="C59" s="172"/>
      <c r="D59" s="41"/>
      <c r="E59" s="41"/>
      <c r="F59" s="41"/>
      <c r="G59" s="41"/>
      <c r="H59"/>
      <c r="I59"/>
      <c r="J59"/>
    </row>
    <row r="60" spans="1:10" ht="16.5">
      <c r="A60" s="304"/>
      <c r="B60" s="306"/>
      <c r="C60" s="305"/>
      <c r="D60" s="305"/>
      <c r="E60" s="305"/>
      <c r="F60" s="305"/>
      <c r="G60" s="180"/>
      <c r="H60"/>
      <c r="I60"/>
      <c r="J60"/>
    </row>
    <row r="61" spans="1:10" ht="16.5">
      <c r="A61" s="304"/>
      <c r="B61" s="306"/>
      <c r="C61" s="305"/>
      <c r="D61" s="305"/>
      <c r="E61" s="305"/>
      <c r="F61" s="305"/>
      <c r="G61" s="180"/>
      <c r="H61"/>
      <c r="I61"/>
      <c r="J61"/>
    </row>
    <row r="62" spans="1:10" ht="16.5">
      <c r="A62" s="304"/>
      <c r="B62" s="306"/>
      <c r="C62" s="305"/>
      <c r="D62" s="305"/>
      <c r="E62" s="305"/>
      <c r="F62" s="305"/>
      <c r="G62" s="180"/>
      <c r="H62"/>
      <c r="I62"/>
      <c r="J62" t="s">
        <v>388</v>
      </c>
    </row>
    <row r="63" spans="1:10" ht="16.5">
      <c r="A63" s="304"/>
      <c r="B63" s="306"/>
      <c r="C63" s="305"/>
      <c r="D63" s="305"/>
      <c r="E63" s="305"/>
      <c r="F63" s="305"/>
      <c r="G63" s="180"/>
      <c r="H63"/>
      <c r="I63"/>
      <c r="J63"/>
    </row>
    <row r="64" spans="1:10" ht="16.5" customHeight="1">
      <c r="A64"/>
      <c r="B64"/>
      <c r="C64"/>
      <c r="D64"/>
      <c r="E64"/>
      <c r="F64"/>
      <c r="G64"/>
      <c r="H64"/>
      <c r="I64"/>
      <c r="J64"/>
    </row>
    <row r="65" spans="1:8" ht="16.5">
      <c r="A65" s="38"/>
      <c r="B65" s="38"/>
      <c r="C65" s="38"/>
      <c r="D65" s="38"/>
      <c r="E65" s="38"/>
      <c r="F65" s="38"/>
      <c r="G65" s="98" t="s">
        <v>1136</v>
      </c>
      <c r="H65" s="99"/>
    </row>
    <row r="66" spans="1:10" ht="16.5">
      <c r="A66" s="173" t="s">
        <v>452</v>
      </c>
      <c r="B66" s="41" t="s">
        <v>336</v>
      </c>
      <c r="C66" s="38"/>
      <c r="D66" s="38"/>
      <c r="E66" s="38"/>
      <c r="F66" s="38"/>
      <c r="G66" s="107" t="s">
        <v>1398</v>
      </c>
      <c r="H66" s="107" t="s">
        <v>1399</v>
      </c>
      <c r="I66"/>
      <c r="J66"/>
    </row>
    <row r="67" spans="1:8" ht="16.5" customHeight="1">
      <c r="A67" s="146"/>
      <c r="B67" s="148"/>
      <c r="C67" s="40"/>
      <c r="D67" s="40"/>
      <c r="E67" s="40"/>
      <c r="F67" s="40"/>
      <c r="G67" s="13" t="s">
        <v>1193</v>
      </c>
      <c r="H67" s="4">
        <v>1</v>
      </c>
    </row>
    <row r="68" spans="1:8" ht="16.5" customHeight="1">
      <c r="A68" s="146"/>
      <c r="B68" s="148"/>
      <c r="C68" s="40"/>
      <c r="D68" s="40"/>
      <c r="E68" s="40"/>
      <c r="F68" s="40"/>
      <c r="G68" s="14" t="s">
        <v>1193</v>
      </c>
      <c r="H68" s="4">
        <v>1</v>
      </c>
    </row>
    <row r="69" spans="1:8" ht="16.5" customHeight="1">
      <c r="A69" s="146"/>
      <c r="B69" s="148"/>
      <c r="C69" s="40"/>
      <c r="D69" s="40"/>
      <c r="E69" s="40"/>
      <c r="F69" s="40"/>
      <c r="G69" s="14" t="s">
        <v>1193</v>
      </c>
      <c r="H69" s="4">
        <v>2</v>
      </c>
    </row>
    <row r="70" spans="1:8" ht="16.5" customHeight="1">
      <c r="A70" s="146"/>
      <c r="B70" s="148"/>
      <c r="C70" s="40"/>
      <c r="D70" s="40"/>
      <c r="E70" s="40"/>
      <c r="F70" s="40"/>
      <c r="G70" s="14" t="s">
        <v>1193</v>
      </c>
      <c r="H70" s="4">
        <v>2</v>
      </c>
    </row>
    <row r="71" spans="1:8" ht="16.5" customHeight="1">
      <c r="A71" s="146"/>
      <c r="B71" s="148"/>
      <c r="C71" s="40"/>
      <c r="D71" s="40"/>
      <c r="E71" s="40"/>
      <c r="F71" s="40"/>
      <c r="G71" s="14" t="s">
        <v>1193</v>
      </c>
      <c r="H71" s="4">
        <v>3</v>
      </c>
    </row>
    <row r="72" spans="1:8" ht="16.5" customHeight="1">
      <c r="A72" s="146"/>
      <c r="B72" s="148"/>
      <c r="C72" s="40"/>
      <c r="D72" s="40"/>
      <c r="E72" s="40"/>
      <c r="F72" s="40"/>
      <c r="G72" s="14" t="s">
        <v>1193</v>
      </c>
      <c r="H72" s="4">
        <v>3</v>
      </c>
    </row>
    <row r="74" spans="1:8" ht="16.5">
      <c r="A74" s="38"/>
      <c r="B74" s="38"/>
      <c r="C74" s="38"/>
      <c r="D74" s="38"/>
      <c r="E74" s="38"/>
      <c r="F74" s="38"/>
      <c r="G74" s="98" t="s">
        <v>1136</v>
      </c>
      <c r="H74" s="99"/>
    </row>
    <row r="75" spans="1:11" ht="16.5">
      <c r="A75" s="173" t="s">
        <v>452</v>
      </c>
      <c r="B75" s="41" t="s">
        <v>720</v>
      </c>
      <c r="C75" s="38"/>
      <c r="D75" s="38"/>
      <c r="E75" s="38"/>
      <c r="F75" s="38"/>
      <c r="G75" s="107" t="s">
        <v>1398</v>
      </c>
      <c r="H75" s="107" t="s">
        <v>1399</v>
      </c>
      <c r="I75"/>
      <c r="J75"/>
      <c r="K75"/>
    </row>
    <row r="76" spans="1:8" ht="16.5">
      <c r="A76" s="146"/>
      <c r="B76" s="148"/>
      <c r="C76" s="40"/>
      <c r="D76" s="40"/>
      <c r="E76" s="40"/>
      <c r="F76" s="40"/>
      <c r="G76" s="13" t="s">
        <v>418</v>
      </c>
      <c r="H76" s="4">
        <v>1</v>
      </c>
    </row>
    <row r="77" spans="1:8" ht="16.5">
      <c r="A77" s="146"/>
      <c r="B77" s="148"/>
      <c r="C77" s="40"/>
      <c r="D77" s="40"/>
      <c r="E77" s="40"/>
      <c r="F77" s="40"/>
      <c r="G77" s="14" t="s">
        <v>418</v>
      </c>
      <c r="H77" s="4">
        <v>1</v>
      </c>
    </row>
    <row r="78" spans="1:8" ht="16.5">
      <c r="A78" s="146"/>
      <c r="B78" s="148"/>
      <c r="C78" s="40"/>
      <c r="D78" s="40"/>
      <c r="E78" s="40"/>
      <c r="F78" s="40"/>
      <c r="G78" s="14" t="s">
        <v>418</v>
      </c>
      <c r="H78" s="4">
        <v>2</v>
      </c>
    </row>
    <row r="79" spans="1:8" ht="16.5">
      <c r="A79" s="146"/>
      <c r="B79" s="148"/>
      <c r="C79" s="40"/>
      <c r="D79" s="40"/>
      <c r="E79" s="40"/>
      <c r="F79" s="40"/>
      <c r="G79" s="14" t="s">
        <v>418</v>
      </c>
      <c r="H79" s="4">
        <v>2</v>
      </c>
    </row>
    <row r="80" spans="1:8" ht="16.5">
      <c r="A80" s="146"/>
      <c r="B80" s="148"/>
      <c r="C80" s="40"/>
      <c r="D80" s="40"/>
      <c r="E80" s="40"/>
      <c r="F80" s="40"/>
      <c r="G80" s="14" t="s">
        <v>418</v>
      </c>
      <c r="H80" s="4">
        <v>3</v>
      </c>
    </row>
    <row r="81" spans="1:8" ht="12.75">
      <c r="A81" s="146"/>
      <c r="B81" s="148"/>
      <c r="C81" s="40"/>
      <c r="D81" s="40"/>
      <c r="E81" s="40"/>
      <c r="F81" s="40"/>
      <c r="G81" s="14" t="s">
        <v>418</v>
      </c>
      <c r="H81" s="4">
        <v>3</v>
      </c>
    </row>
    <row r="82" spans="1:8" ht="12.75">
      <c r="A82" s="38"/>
      <c r="B82" s="38"/>
      <c r="C82" s="38"/>
      <c r="D82" s="38"/>
      <c r="E82" s="38"/>
      <c r="F82" s="38"/>
      <c r="G82"/>
      <c r="H82"/>
    </row>
    <row r="83" spans="7:8" ht="12.75">
      <c r="G83"/>
      <c r="H83"/>
    </row>
  </sheetData>
  <dataValidations count="10">
    <dataValidation type="list" allowBlank="1" showInputMessage="1" showErrorMessage="1" sqref="C8:G8">
      <formula1>$Y$1:$Y$8</formula1>
    </dataValidation>
    <dataValidation type="list" allowBlank="1" showInputMessage="1" showErrorMessage="1" sqref="C9:G9">
      <formula1>$Y$9:$Y$13</formula1>
    </dataValidation>
    <dataValidation type="list" allowBlank="1" showInputMessage="1" showErrorMessage="1" sqref="C11:G11">
      <formula1>$Y$14:$Y$19</formula1>
    </dataValidation>
    <dataValidation type="list" allowBlank="1" showInputMessage="1" showErrorMessage="1" sqref="C13:G13">
      <formula1>$Y$26:$Y$31</formula1>
    </dataValidation>
    <dataValidation type="list" allowBlank="1" showInputMessage="1" showErrorMessage="1" sqref="C17:G17">
      <formula1>$V$2:$V$7</formula1>
    </dataValidation>
    <dataValidation type="list" allowBlank="1" showInputMessage="1" showErrorMessage="1" sqref="C18:G18">
      <formula1>$V$9:$V$14</formula1>
    </dataValidation>
    <dataValidation type="list" allowBlank="1" showInputMessage="1" showErrorMessage="1" sqref="C19:G19">
      <formula1>$V$15:$V$18</formula1>
    </dataValidation>
    <dataValidation type="list" allowBlank="1" showInputMessage="1" showErrorMessage="1" sqref="C20:G20">
      <formula1>$V$19:$V$22</formula1>
    </dataValidation>
    <dataValidation type="list" allowBlank="1" showInputMessage="1" showErrorMessage="1" sqref="C21:G21">
      <formula1>$V$23:$V$27</formula1>
    </dataValidation>
    <dataValidation type="list" allowBlank="1" showInputMessage="1" showErrorMessage="1" sqref="C22:G22">
      <formula1>$V$28:$V$31</formula1>
    </dataValidation>
  </dataValidations>
  <printOptions/>
  <pageMargins left="0.35433070866141736" right="0.35433070866141736" top="0.984251968503937" bottom="0.1968503937007874" header="0.31496062992125984" footer="0.31496062992125984"/>
  <pageSetup orientation="landscape" pageOrder="overThenDown" paperSize="9"/>
  <headerFooter alignWithMargins="0">
    <oddHeader>&amp;L&amp;"Arial Narrow,Normal"Energi- och Innemiljödeklarering&amp;C&amp;"Arial Narrow,Normal"Uppgifter om Värmepumpar&amp;R&amp;"Arial Narrow,Fet"&amp;14&amp;P(&amp;N)</oddHeader>
  </headerFooter>
  <rowBreaks count="2" manualBreakCount="2">
    <brk id="36" max="11" man="1"/>
    <brk id="63" max="11" man="1"/>
  </rowBreaks>
  <colBreaks count="1" manualBreakCount="1">
    <brk id="12" max="54" man="1"/>
  </colBreaks>
  <legacyDrawing r:id="rId2"/>
</worksheet>
</file>

<file path=xl/worksheets/sheet16.xml><?xml version="1.0" encoding="utf-8"?>
<worksheet xmlns="http://schemas.openxmlformats.org/spreadsheetml/2006/main" xmlns:r="http://schemas.openxmlformats.org/officeDocument/2006/relationships">
  <dimension ref="A1:AE116"/>
  <sheetViews>
    <sheetView view="pageBreakPreview" zoomScale="125" zoomScaleSheetLayoutView="125" workbookViewId="0" topLeftCell="N1">
      <selection activeCell="X15" sqref="X15"/>
    </sheetView>
  </sheetViews>
  <sheetFormatPr defaultColWidth="11.00390625" defaultRowHeight="12.75"/>
  <cols>
    <col min="1" max="12" width="4.875" style="1" customWidth="1"/>
    <col min="13" max="13" width="5.00390625" style="1" customWidth="1"/>
    <col min="14" max="59" width="4.875" style="1" customWidth="1"/>
    <col min="60" max="16384" width="10.75390625" style="1" customWidth="1"/>
  </cols>
  <sheetData>
    <row r="1" ht="16.5">
      <c r="A1" s="1" t="s">
        <v>567</v>
      </c>
    </row>
    <row r="2" ht="16.5"/>
    <row r="3" spans="1:13" ht="16.5">
      <c r="A3" s="41" t="s">
        <v>766</v>
      </c>
      <c r="I3" s="69" t="s">
        <v>596</v>
      </c>
      <c r="J3" s="70"/>
      <c r="K3" s="70"/>
      <c r="L3" s="27"/>
      <c r="M3" s="279" t="s">
        <v>1229</v>
      </c>
    </row>
    <row r="4" spans="1:31" ht="16.5">
      <c r="A4" s="85" t="s">
        <v>452</v>
      </c>
      <c r="B4" s="41"/>
      <c r="I4" s="107" t="s">
        <v>1398</v>
      </c>
      <c r="J4" s="107" t="s">
        <v>1399</v>
      </c>
      <c r="K4" s="107" t="s">
        <v>1002</v>
      </c>
      <c r="L4" s="107" t="s">
        <v>754</v>
      </c>
      <c r="M4" s="278"/>
      <c r="O4" s="66" t="s">
        <v>1108</v>
      </c>
      <c r="P4" s="38"/>
      <c r="Q4" s="38"/>
      <c r="R4" s="38"/>
      <c r="S4" s="38"/>
      <c r="T4" s="38"/>
      <c r="U4" s="38"/>
      <c r="V4" s="38"/>
      <c r="W4" s="38"/>
      <c r="X4" s="41"/>
      <c r="Y4" s="38"/>
      <c r="Z4" s="38"/>
      <c r="AA4" s="38"/>
      <c r="AB4" s="38"/>
      <c r="AC4" s="38"/>
      <c r="AD4" s="38"/>
      <c r="AE4" s="108" t="s">
        <v>847</v>
      </c>
    </row>
    <row r="5" spans="1:31" ht="16.5">
      <c r="A5" s="7">
        <f>'Klimatsk-Styr'!A75</f>
        <v>0</v>
      </c>
      <c r="B5" s="282">
        <f>'Klimatsk-Styr'!B75</f>
        <v>0</v>
      </c>
      <c r="C5" s="67"/>
      <c r="D5" s="67"/>
      <c r="E5" s="67"/>
      <c r="F5" s="67"/>
      <c r="G5" s="67"/>
      <c r="H5" s="68"/>
      <c r="I5" s="6" t="str">
        <f>'Klimatsk-Styr'!E75</f>
        <v>K</v>
      </c>
      <c r="J5" s="7">
        <f>'Klimatsk-Styr'!F75</f>
        <v>1</v>
      </c>
      <c r="K5" s="367"/>
      <c r="L5" s="367"/>
      <c r="M5" s="4" t="str">
        <f>IF(ISTEXT(B5),"X","  ")</f>
        <v>  </v>
      </c>
      <c r="O5" s="41" t="s">
        <v>1109</v>
      </c>
      <c r="P5" s="38"/>
      <c r="Q5" s="38"/>
      <c r="R5" s="69" t="s">
        <v>1110</v>
      </c>
      <c r="S5" s="96"/>
      <c r="T5" s="69" t="s">
        <v>1111</v>
      </c>
      <c r="U5" s="96"/>
      <c r="V5" s="789"/>
      <c r="W5" s="38"/>
      <c r="X5" s="41" t="s">
        <v>1112</v>
      </c>
      <c r="Y5" s="38"/>
      <c r="Z5" s="38"/>
      <c r="AA5" s="69" t="s">
        <v>1110</v>
      </c>
      <c r="AB5" s="96"/>
      <c r="AC5" s="69" t="s">
        <v>1111</v>
      </c>
      <c r="AD5" s="96"/>
      <c r="AE5" s="25" t="s">
        <v>1113</v>
      </c>
    </row>
    <row r="6" spans="1:31" ht="16.5">
      <c r="A6" s="7">
        <f>'Klimatsk-Styr'!A76</f>
        <v>0</v>
      </c>
      <c r="B6" s="282">
        <f>'Klimatsk-Styr'!B76</f>
        <v>0</v>
      </c>
      <c r="C6" s="67"/>
      <c r="D6" s="67"/>
      <c r="E6" s="67"/>
      <c r="F6" s="67"/>
      <c r="G6" s="67"/>
      <c r="H6" s="68"/>
      <c r="I6" s="7" t="str">
        <f>'Klimatsk-Styr'!E76</f>
        <v>K</v>
      </c>
      <c r="J6" s="7">
        <f>'Klimatsk-Styr'!F76</f>
        <v>1</v>
      </c>
      <c r="K6" s="205"/>
      <c r="L6" s="205"/>
      <c r="M6" s="4" t="str">
        <f aca="true" t="shared" si="0" ref="M6:M32">IF(ISTEXT(B6),"X","  ")</f>
        <v>  </v>
      </c>
      <c r="O6" s="38"/>
      <c r="P6" s="38"/>
      <c r="Q6" s="38"/>
      <c r="R6" s="108" t="s">
        <v>1114</v>
      </c>
      <c r="S6" s="108" t="s">
        <v>1231</v>
      </c>
      <c r="T6" s="108" t="s">
        <v>1232</v>
      </c>
      <c r="U6" s="108" t="s">
        <v>1233</v>
      </c>
      <c r="V6" s="113"/>
      <c r="W6" s="38"/>
      <c r="X6" s="41" t="s">
        <v>1234</v>
      </c>
      <c r="Y6" s="38"/>
      <c r="Z6" s="38"/>
      <c r="AA6" s="108" t="s">
        <v>1114</v>
      </c>
      <c r="AB6" s="108" t="s">
        <v>1231</v>
      </c>
      <c r="AC6" s="108" t="s">
        <v>1235</v>
      </c>
      <c r="AD6" s="108" t="s">
        <v>1233</v>
      </c>
      <c r="AE6" s="21"/>
    </row>
    <row r="7" spans="1:31" ht="16.5">
      <c r="A7" s="7">
        <f>'Klimatsk-Styr'!A77</f>
        <v>0</v>
      </c>
      <c r="B7" s="282">
        <f>'Klimatsk-Styr'!B77</f>
        <v>0</v>
      </c>
      <c r="C7" s="67"/>
      <c r="D7" s="67"/>
      <c r="E7" s="67"/>
      <c r="F7" s="67"/>
      <c r="G7" s="67"/>
      <c r="H7" s="68"/>
      <c r="I7" s="7" t="str">
        <f>'Klimatsk-Styr'!E77</f>
        <v>K</v>
      </c>
      <c r="J7" s="7">
        <f>'Klimatsk-Styr'!F77</f>
        <v>1</v>
      </c>
      <c r="K7" s="205"/>
      <c r="L7" s="205"/>
      <c r="M7" s="4" t="str">
        <f t="shared" si="0"/>
        <v>  </v>
      </c>
      <c r="O7" s="69"/>
      <c r="P7" s="70"/>
      <c r="Q7" s="163" t="s">
        <v>1236</v>
      </c>
      <c r="R7" s="791">
        <f>A!$D$14</f>
        <v>0.04</v>
      </c>
      <c r="S7" s="791">
        <f>A!$D$14</f>
        <v>0.04</v>
      </c>
      <c r="T7" s="791">
        <f>A!$D$14</f>
        <v>0.04</v>
      </c>
      <c r="U7" s="791">
        <f>A!$D$14</f>
        <v>0.04</v>
      </c>
      <c r="V7" s="4" t="s">
        <v>1315</v>
      </c>
      <c r="W7" s="38"/>
      <c r="X7" s="69"/>
      <c r="Y7" s="70"/>
      <c r="Z7" s="163" t="s">
        <v>1316</v>
      </c>
      <c r="AA7" s="790">
        <v>10</v>
      </c>
      <c r="AB7" s="790"/>
      <c r="AC7" s="790"/>
      <c r="AD7" s="790"/>
      <c r="AE7" s="4" t="s">
        <v>1181</v>
      </c>
    </row>
    <row r="8" spans="1:31" ht="17.25" thickBot="1">
      <c r="A8" s="7">
        <f>Interiör!A86</f>
        <v>0</v>
      </c>
      <c r="B8" s="282">
        <f>Interiör!B86</f>
        <v>0</v>
      </c>
      <c r="C8" s="67"/>
      <c r="D8" s="67"/>
      <c r="E8" s="67"/>
      <c r="F8" s="67"/>
      <c r="G8" s="67"/>
      <c r="H8" s="68"/>
      <c r="I8" s="7" t="str">
        <f>Interiör!I86</f>
        <v>IM</v>
      </c>
      <c r="J8" s="7">
        <f>Interiör!J86</f>
        <v>1</v>
      </c>
      <c r="K8" s="10">
        <f>Interiör!K86</f>
        <v>0</v>
      </c>
      <c r="L8" s="10">
        <f>Interiör!L86</f>
        <v>0</v>
      </c>
      <c r="M8" s="4" t="str">
        <f t="shared" si="0"/>
        <v>  </v>
      </c>
      <c r="O8" s="69"/>
      <c r="P8" s="70"/>
      <c r="Q8" s="163" t="s">
        <v>1317</v>
      </c>
      <c r="R8" s="794">
        <v>20</v>
      </c>
      <c r="S8" s="794"/>
      <c r="T8" s="794">
        <v>20</v>
      </c>
      <c r="U8" s="794"/>
      <c r="V8" s="4" t="s">
        <v>1318</v>
      </c>
      <c r="W8" s="38"/>
      <c r="X8" s="69"/>
      <c r="Y8" s="70"/>
      <c r="Z8" s="163" t="s">
        <v>1319</v>
      </c>
      <c r="AA8" s="795">
        <f>$AA$7*$R$10</f>
        <v>7</v>
      </c>
      <c r="AB8" s="796">
        <f>$AB$7*S$10</f>
        <v>0</v>
      </c>
      <c r="AC8" s="796">
        <f>$AC$7*$T$10</f>
        <v>0</v>
      </c>
      <c r="AD8" s="796">
        <f>$AD$7*$U$10</f>
        <v>0</v>
      </c>
      <c r="AE8" s="4" t="s">
        <v>1320</v>
      </c>
    </row>
    <row r="9" spans="1:31" ht="17.25" thickBot="1">
      <c r="A9" s="7">
        <f>Interiör!A87</f>
        <v>0</v>
      </c>
      <c r="B9" s="282">
        <f>Interiör!B87</f>
        <v>0</v>
      </c>
      <c r="C9" s="67"/>
      <c r="D9" s="67"/>
      <c r="E9" s="67"/>
      <c r="F9" s="67"/>
      <c r="G9" s="67"/>
      <c r="H9" s="68"/>
      <c r="I9" s="7" t="str">
        <f>Interiör!I87</f>
        <v>IM</v>
      </c>
      <c r="J9" s="7">
        <f>Interiör!J87</f>
        <v>1</v>
      </c>
      <c r="K9" s="10">
        <f>Interiör!K87</f>
        <v>0</v>
      </c>
      <c r="L9" s="10">
        <f>Interiör!L87</f>
        <v>0</v>
      </c>
      <c r="M9" s="4" t="str">
        <f t="shared" si="0"/>
        <v>  </v>
      </c>
      <c r="O9" s="69"/>
      <c r="P9" s="70"/>
      <c r="Q9" s="163" t="s">
        <v>927</v>
      </c>
      <c r="R9" s="792"/>
      <c r="S9" s="792"/>
      <c r="T9" s="792"/>
      <c r="U9" s="792"/>
      <c r="V9" s="4" t="s">
        <v>928</v>
      </c>
      <c r="W9" s="38"/>
      <c r="X9" s="69"/>
      <c r="Y9" s="70"/>
      <c r="Z9" s="163" t="s">
        <v>929</v>
      </c>
      <c r="AA9" s="788">
        <f>PV($R$7,$R$8,-$AA$8,0)</f>
        <v>95.13228441477388</v>
      </c>
      <c r="AB9" s="788">
        <f>PV($S$7,$S$8,-$AB$8,0)</f>
        <v>0</v>
      </c>
      <c r="AC9" s="788">
        <f>PV($T$7,$T$8,-$AC$8,0)</f>
        <v>0</v>
      </c>
      <c r="AD9" s="788">
        <f>PV($U$7,$U$8,-$AD$8,0)</f>
        <v>0</v>
      </c>
      <c r="AE9" s="4" t="s">
        <v>930</v>
      </c>
    </row>
    <row r="10" spans="1:31" ht="16.5">
      <c r="A10" s="7">
        <f>Interiör!A88</f>
        <v>0</v>
      </c>
      <c r="B10" s="282">
        <f>Interiör!B88</f>
        <v>0</v>
      </c>
      <c r="C10" s="67"/>
      <c r="D10" s="67"/>
      <c r="E10" s="67"/>
      <c r="F10" s="67"/>
      <c r="G10" s="67"/>
      <c r="H10" s="68"/>
      <c r="I10" s="7" t="str">
        <f>Interiör!I88</f>
        <v>IM</v>
      </c>
      <c r="J10" s="7">
        <f>Interiör!J88</f>
        <v>1</v>
      </c>
      <c r="K10" s="10">
        <f>Interiör!K88</f>
        <v>0</v>
      </c>
      <c r="L10" s="10">
        <f>Interiör!L88</f>
        <v>0</v>
      </c>
      <c r="M10" s="4" t="str">
        <f t="shared" si="0"/>
        <v>  </v>
      </c>
      <c r="O10" s="69"/>
      <c r="P10" s="70"/>
      <c r="Q10" s="163" t="s">
        <v>931</v>
      </c>
      <c r="R10" s="791">
        <f>A!D10</f>
        <v>0.7</v>
      </c>
      <c r="S10" s="793"/>
      <c r="T10" s="793">
        <v>0.4</v>
      </c>
      <c r="U10" s="793"/>
      <c r="V10" s="4" t="s">
        <v>932</v>
      </c>
      <c r="W10" s="38"/>
      <c r="X10" s="38"/>
      <c r="Y10" s="38"/>
      <c r="Z10" s="38"/>
      <c r="AA10" s="38"/>
      <c r="AB10" s="38"/>
      <c r="AC10" s="38"/>
      <c r="AD10" s="38"/>
      <c r="AE10" s="38"/>
    </row>
    <row r="11" spans="1:31" ht="16.5">
      <c r="A11" s="7">
        <f>Värme!A60</f>
        <v>0</v>
      </c>
      <c r="B11" s="282">
        <f>Värme!B60</f>
        <v>0</v>
      </c>
      <c r="C11" s="67"/>
      <c r="D11" s="67"/>
      <c r="E11" s="67"/>
      <c r="F11" s="67"/>
      <c r="G11" s="67"/>
      <c r="H11" s="68"/>
      <c r="I11" s="7" t="str">
        <f>Värme!E60</f>
        <v>T</v>
      </c>
      <c r="J11" s="7">
        <f>Värme!F60</f>
        <v>1</v>
      </c>
      <c r="K11" s="10">
        <f>Värme!G60</f>
        <v>0</v>
      </c>
      <c r="L11" s="10">
        <f>Värme!H60</f>
        <v>0</v>
      </c>
      <c r="M11" s="4" t="str">
        <f t="shared" si="0"/>
        <v>  </v>
      </c>
      <c r="O11"/>
      <c r="P11"/>
      <c r="Q11"/>
      <c r="R11"/>
      <c r="S11"/>
      <c r="T11"/>
      <c r="U11"/>
      <c r="V11"/>
      <c r="W11" s="38"/>
      <c r="X11" s="38"/>
      <c r="Y11" s="38"/>
      <c r="Z11" s="38"/>
      <c r="AA11" s="38"/>
      <c r="AB11" s="38"/>
      <c r="AC11" s="38"/>
      <c r="AD11" s="38"/>
      <c r="AE11" s="38"/>
    </row>
    <row r="12" spans="1:31" ht="16.5">
      <c r="A12" s="7">
        <f>Värme!A61</f>
        <v>0</v>
      </c>
      <c r="B12" s="282">
        <f>Värme!B61</f>
        <v>0</v>
      </c>
      <c r="C12" s="67"/>
      <c r="D12" s="67"/>
      <c r="E12" s="67"/>
      <c r="F12" s="67"/>
      <c r="G12" s="67"/>
      <c r="H12" s="68"/>
      <c r="I12" s="7" t="str">
        <f>Värme!E61</f>
        <v>T</v>
      </c>
      <c r="J12" s="7">
        <f>Värme!F61</f>
        <v>1</v>
      </c>
      <c r="K12" s="10">
        <f>Värme!G61</f>
        <v>0</v>
      </c>
      <c r="L12" s="10">
        <f>Värme!H61</f>
        <v>0</v>
      </c>
      <c r="M12" s="4" t="str">
        <f t="shared" si="0"/>
        <v>  </v>
      </c>
      <c r="O12"/>
      <c r="P12"/>
      <c r="Q12"/>
      <c r="R12"/>
      <c r="S12"/>
      <c r="T12"/>
      <c r="U12"/>
      <c r="V12"/>
      <c r="W12"/>
      <c r="X12"/>
      <c r="Y12"/>
      <c r="Z12"/>
      <c r="AA12"/>
      <c r="AB12"/>
      <c r="AC12"/>
      <c r="AD12"/>
      <c r="AE12"/>
    </row>
    <row r="13" spans="1:31" ht="16.5">
      <c r="A13" s="7">
        <f>Värme!A62</f>
        <v>0</v>
      </c>
      <c r="B13" s="282">
        <f>Värme!B62</f>
        <v>0</v>
      </c>
      <c r="C13" s="67"/>
      <c r="D13" s="67"/>
      <c r="E13" s="67"/>
      <c r="F13" s="67"/>
      <c r="G13" s="67"/>
      <c r="H13" s="68"/>
      <c r="I13" s="7" t="str">
        <f>Värme!E62</f>
        <v>T</v>
      </c>
      <c r="J13" s="7">
        <f>Värme!F62</f>
        <v>1</v>
      </c>
      <c r="K13" s="10">
        <f>Värme!G62</f>
        <v>0</v>
      </c>
      <c r="L13" s="10">
        <f>Värme!H62</f>
        <v>0</v>
      </c>
      <c r="M13" s="4" t="str">
        <f t="shared" si="0"/>
        <v>  </v>
      </c>
      <c r="O13"/>
      <c r="P13"/>
      <c r="Q13"/>
      <c r="R13"/>
      <c r="S13"/>
      <c r="T13"/>
      <c r="U13"/>
      <c r="V13"/>
      <c r="W13"/>
      <c r="X13"/>
      <c r="Y13"/>
      <c r="Z13"/>
      <c r="AA13"/>
      <c r="AB13"/>
      <c r="AC13"/>
      <c r="AD13"/>
      <c r="AE13"/>
    </row>
    <row r="14" spans="1:13" ht="16.5">
      <c r="A14" s="7">
        <f>Vent!A74</f>
        <v>0</v>
      </c>
      <c r="B14" s="282">
        <f>Vent!B74</f>
        <v>0</v>
      </c>
      <c r="C14" s="67"/>
      <c r="D14" s="67"/>
      <c r="E14" s="67"/>
      <c r="F14" s="67"/>
      <c r="G14" s="67"/>
      <c r="H14" s="68"/>
      <c r="I14" s="7" t="str">
        <f>Vent!E74</f>
        <v>A</v>
      </c>
      <c r="J14" s="7">
        <f>Vent!F74</f>
        <v>1</v>
      </c>
      <c r="K14" s="10">
        <f>Vent!G74</f>
        <v>0</v>
      </c>
      <c r="L14" s="10">
        <f>Vent!H74</f>
        <v>0</v>
      </c>
      <c r="M14" s="4" t="str">
        <f t="shared" si="0"/>
        <v>  </v>
      </c>
    </row>
    <row r="15" spans="1:13" ht="16.5">
      <c r="A15" s="7">
        <f>Vent!A75</f>
        <v>0</v>
      </c>
      <c r="B15" s="282">
        <f>Vent!B75</f>
        <v>0</v>
      </c>
      <c r="C15" s="67"/>
      <c r="D15" s="67"/>
      <c r="E15" s="67"/>
      <c r="F15" s="67"/>
      <c r="G15" s="67"/>
      <c r="H15" s="68"/>
      <c r="I15" s="7" t="str">
        <f>Vent!E75</f>
        <v>A</v>
      </c>
      <c r="J15" s="7">
        <f>Vent!F75</f>
        <v>1</v>
      </c>
      <c r="K15" s="10">
        <f>Vent!G75</f>
        <v>0</v>
      </c>
      <c r="L15" s="10">
        <f>Vent!H75</f>
        <v>0</v>
      </c>
      <c r="M15" s="4" t="str">
        <f t="shared" si="0"/>
        <v>  </v>
      </c>
    </row>
    <row r="16" spans="1:13" ht="16.5">
      <c r="A16" s="7">
        <f>Vent!A76</f>
        <v>0</v>
      </c>
      <c r="B16" s="282">
        <f>Vent!B76</f>
        <v>0</v>
      </c>
      <c r="C16" s="67"/>
      <c r="D16" s="67"/>
      <c r="E16" s="67"/>
      <c r="F16" s="67"/>
      <c r="G16" s="67"/>
      <c r="H16" s="68"/>
      <c r="I16" s="7" t="str">
        <f>Vent!E76</f>
        <v>A</v>
      </c>
      <c r="J16" s="7">
        <f>Vent!F76</f>
        <v>1</v>
      </c>
      <c r="K16" s="10">
        <f>Vent!G76</f>
        <v>0</v>
      </c>
      <c r="L16" s="10">
        <f>Vent!H76</f>
        <v>0</v>
      </c>
      <c r="M16" s="4" t="str">
        <f t="shared" si="0"/>
        <v>  </v>
      </c>
    </row>
    <row r="17" spans="1:13" ht="12.75">
      <c r="A17" s="7">
        <f>Vent!A77</f>
        <v>0</v>
      </c>
      <c r="B17" s="282">
        <f>Vent!B77</f>
        <v>0</v>
      </c>
      <c r="C17" s="67"/>
      <c r="D17" s="67"/>
      <c r="E17" s="67"/>
      <c r="F17" s="67"/>
      <c r="G17" s="67"/>
      <c r="H17" s="68"/>
      <c r="I17" s="7" t="str">
        <f>Vent!E77</f>
        <v>A</v>
      </c>
      <c r="J17" s="7">
        <f>Vent!F77</f>
        <v>1</v>
      </c>
      <c r="K17" s="10">
        <f>Vent!G77</f>
        <v>0</v>
      </c>
      <c r="L17" s="10">
        <f>Vent!H77</f>
        <v>0</v>
      </c>
      <c r="M17" s="4" t="str">
        <f t="shared" si="0"/>
        <v>  </v>
      </c>
    </row>
    <row r="18" spans="1:13" ht="12.75">
      <c r="A18" s="7">
        <f>Kyla!A49</f>
        <v>0</v>
      </c>
      <c r="B18" s="282">
        <f>Kyla!B49</f>
        <v>0</v>
      </c>
      <c r="C18" s="67"/>
      <c r="D18" s="67"/>
      <c r="E18" s="67"/>
      <c r="F18" s="67"/>
      <c r="G18" s="67"/>
      <c r="H18" s="68"/>
      <c r="I18" s="7" t="str">
        <f>Kyla!E49</f>
        <v>C</v>
      </c>
      <c r="J18" s="7">
        <f>Kyla!F49</f>
        <v>1</v>
      </c>
      <c r="K18" s="10">
        <f>Kyla!G49</f>
        <v>0</v>
      </c>
      <c r="L18" s="10">
        <f>Kyla!H49</f>
        <v>0</v>
      </c>
      <c r="M18" s="4" t="str">
        <f t="shared" si="0"/>
        <v>  </v>
      </c>
    </row>
    <row r="19" spans="1:13" ht="12.75">
      <c r="A19" s="7">
        <f>Kyla!A50</f>
        <v>0</v>
      </c>
      <c r="B19" s="282">
        <f>Kyla!B50</f>
        <v>0</v>
      </c>
      <c r="C19" s="67"/>
      <c r="D19" s="67"/>
      <c r="E19" s="67"/>
      <c r="F19" s="67"/>
      <c r="G19" s="67"/>
      <c r="H19" s="68"/>
      <c r="I19" s="7" t="str">
        <f>Kyla!E50</f>
        <v>C</v>
      </c>
      <c r="J19" s="7">
        <f>Kyla!F50</f>
        <v>1</v>
      </c>
      <c r="K19" s="10">
        <f>Kyla!G50</f>
        <v>0</v>
      </c>
      <c r="L19" s="10">
        <f>Kyla!H50</f>
        <v>0</v>
      </c>
      <c r="M19" s="4" t="str">
        <f t="shared" si="0"/>
        <v>  </v>
      </c>
    </row>
    <row r="20" spans="1:13" ht="12.75">
      <c r="A20" s="7">
        <f>'Belysn.'!A49</f>
        <v>0</v>
      </c>
      <c r="B20" s="282">
        <f>'Belysn.'!B49</f>
        <v>0</v>
      </c>
      <c r="C20" s="67"/>
      <c r="D20" s="67"/>
      <c r="E20" s="67"/>
      <c r="F20" s="67"/>
      <c r="G20" s="67"/>
      <c r="H20" s="68"/>
      <c r="I20" s="7" t="str">
        <f>'Belysn.'!E49</f>
        <v>EL-B</v>
      </c>
      <c r="J20" s="7">
        <f>'Belysn.'!F49</f>
        <v>1</v>
      </c>
      <c r="K20" s="10">
        <f>'Belysn.'!G49</f>
        <v>0</v>
      </c>
      <c r="L20" s="10">
        <f>'Belysn.'!H49</f>
        <v>0</v>
      </c>
      <c r="M20" s="4" t="str">
        <f t="shared" si="0"/>
        <v>  </v>
      </c>
    </row>
    <row r="21" spans="1:13" ht="12.75">
      <c r="A21" s="7">
        <f>'Belysn.'!A50</f>
        <v>0</v>
      </c>
      <c r="B21" s="282">
        <f>'Belysn.'!B50</f>
        <v>0</v>
      </c>
      <c r="C21" s="67"/>
      <c r="D21" s="67"/>
      <c r="E21" s="67"/>
      <c r="F21" s="67"/>
      <c r="G21" s="67"/>
      <c r="H21" s="68"/>
      <c r="I21" s="7" t="str">
        <f>'Belysn.'!E50</f>
        <v>EL-B</v>
      </c>
      <c r="J21" s="7">
        <f>'Belysn.'!F50</f>
        <v>1</v>
      </c>
      <c r="K21" s="10">
        <f>'Belysn.'!G50</f>
        <v>0</v>
      </c>
      <c r="L21" s="10">
        <f>'Belysn.'!H50</f>
        <v>0</v>
      </c>
      <c r="M21" s="4" t="str">
        <f t="shared" si="0"/>
        <v>  </v>
      </c>
    </row>
    <row r="22" spans="1:13" ht="12.75">
      <c r="A22" s="7">
        <f>'Belysn.'!A51</f>
        <v>0</v>
      </c>
      <c r="B22" s="282">
        <f>'Belysn.'!B51</f>
        <v>0</v>
      </c>
      <c r="C22" s="67"/>
      <c r="D22" s="67"/>
      <c r="E22" s="67"/>
      <c r="F22" s="67"/>
      <c r="G22" s="67"/>
      <c r="H22" s="68"/>
      <c r="I22" s="7" t="str">
        <f>'Belysn.'!E51</f>
        <v>EL-B</v>
      </c>
      <c r="J22" s="7">
        <f>'Belysn.'!F51</f>
        <v>1</v>
      </c>
      <c r="K22" s="10">
        <f>'Belysn.'!G51</f>
        <v>0</v>
      </c>
      <c r="L22" s="10">
        <f>'Belysn.'!H51</f>
        <v>0</v>
      </c>
      <c r="M22" s="4" t="str">
        <f t="shared" si="0"/>
        <v>  </v>
      </c>
    </row>
    <row r="23" spans="1:13" ht="12.75">
      <c r="A23" s="7">
        <f>Elsystem!A43</f>
        <v>0</v>
      </c>
      <c r="B23" s="282">
        <f>Elsystem!B43</f>
        <v>0</v>
      </c>
      <c r="C23" s="67"/>
      <c r="D23" s="67"/>
      <c r="E23" s="67"/>
      <c r="F23" s="67"/>
      <c r="G23" s="67"/>
      <c r="H23" s="68"/>
      <c r="I23" s="7" t="str">
        <f>Elsystem!E43</f>
        <v>EL</v>
      </c>
      <c r="J23" s="7">
        <f>Elsystem!F43</f>
        <v>1</v>
      </c>
      <c r="K23" s="10">
        <f>Elsystem!G43</f>
        <v>0</v>
      </c>
      <c r="L23" s="10">
        <f>Elsystem!H43</f>
        <v>0</v>
      </c>
      <c r="M23" s="4" t="str">
        <f t="shared" si="0"/>
        <v>  </v>
      </c>
    </row>
    <row r="24" spans="1:13" ht="12.75">
      <c r="A24" s="7">
        <f>VA!A50</f>
        <v>0</v>
      </c>
      <c r="B24" s="282">
        <f>VA!B50</f>
        <v>0</v>
      </c>
      <c r="C24" s="67"/>
      <c r="D24" s="67"/>
      <c r="E24" s="67"/>
      <c r="F24" s="67"/>
      <c r="G24" s="67"/>
      <c r="H24" s="68"/>
      <c r="I24" s="7" t="str">
        <f>VA!E50</f>
        <v>VA</v>
      </c>
      <c r="J24" s="7">
        <f>VA!F50</f>
        <v>1</v>
      </c>
      <c r="K24" s="10">
        <f>VA!G50</f>
        <v>0</v>
      </c>
      <c r="L24" s="10">
        <f>VA!H50</f>
        <v>0</v>
      </c>
      <c r="M24" s="4" t="str">
        <f t="shared" si="0"/>
        <v>  </v>
      </c>
    </row>
    <row r="25" spans="1:13" ht="12.75">
      <c r="A25" s="7">
        <f>VA!A51</f>
        <v>0</v>
      </c>
      <c r="B25" s="282">
        <f>VA!B51</f>
        <v>0</v>
      </c>
      <c r="C25" s="67"/>
      <c r="D25" s="67"/>
      <c r="E25" s="67"/>
      <c r="F25" s="67"/>
      <c r="G25" s="67"/>
      <c r="H25" s="68"/>
      <c r="I25" s="7" t="str">
        <f>VA!E51</f>
        <v>VA</v>
      </c>
      <c r="J25" s="7">
        <f>VA!F51</f>
        <v>1</v>
      </c>
      <c r="K25" s="10">
        <f>VA!G51</f>
        <v>0</v>
      </c>
      <c r="L25" s="10">
        <f>VA!H51</f>
        <v>0</v>
      </c>
      <c r="M25" s="4" t="str">
        <f t="shared" si="0"/>
        <v>  </v>
      </c>
    </row>
    <row r="26" spans="1:13" ht="12.75">
      <c r="A26" s="7">
        <f>'UC-Pann'!A60</f>
        <v>0</v>
      </c>
      <c r="B26" s="282">
        <f>'UC-Pann'!B60</f>
        <v>0</v>
      </c>
      <c r="C26" s="67"/>
      <c r="D26" s="67"/>
      <c r="E26" s="67"/>
      <c r="F26" s="67"/>
      <c r="G26" s="67"/>
      <c r="H26" s="68"/>
      <c r="I26" s="7" t="str">
        <f>'UC-Pann'!E60</f>
        <v>UC-P</v>
      </c>
      <c r="J26" s="7">
        <f>'UC-Pann'!F60</f>
        <v>1</v>
      </c>
      <c r="K26" s="205"/>
      <c r="L26" s="205"/>
      <c r="M26" s="4" t="str">
        <f t="shared" si="0"/>
        <v>  </v>
      </c>
    </row>
    <row r="27" spans="1:13" ht="12.75">
      <c r="A27" s="7">
        <f>Varmv!A44</f>
        <v>0</v>
      </c>
      <c r="B27" s="282">
        <f>Varmv!B44</f>
        <v>0</v>
      </c>
      <c r="C27" s="67"/>
      <c r="D27" s="67"/>
      <c r="E27" s="67"/>
      <c r="F27" s="67"/>
      <c r="G27" s="67"/>
      <c r="H27" s="68"/>
      <c r="I27" s="7" t="str">
        <f>Varmv!E44</f>
        <v>VV</v>
      </c>
      <c r="J27" s="7">
        <f>Varmv!F44</f>
        <v>1</v>
      </c>
      <c r="K27" s="10">
        <f>Varmv!G44</f>
        <v>0</v>
      </c>
      <c r="L27" s="10">
        <f>Varmv!H44</f>
        <v>0</v>
      </c>
      <c r="M27" s="4" t="str">
        <f t="shared" si="0"/>
        <v>  </v>
      </c>
    </row>
    <row r="28" spans="1:13" ht="12.75">
      <c r="A28" s="7">
        <f>Varmv!A45</f>
        <v>0</v>
      </c>
      <c r="B28" s="282">
        <f>Varmv!B45</f>
        <v>0</v>
      </c>
      <c r="C28" s="67"/>
      <c r="D28" s="67"/>
      <c r="E28" s="67"/>
      <c r="F28" s="67"/>
      <c r="G28" s="67"/>
      <c r="H28" s="68"/>
      <c r="I28" s="7" t="str">
        <f>Varmv!E45</f>
        <v>VV</v>
      </c>
      <c r="J28" s="7">
        <f>Varmv!F45</f>
        <v>1</v>
      </c>
      <c r="K28" s="10">
        <f>Varmv!G45</f>
        <v>0</v>
      </c>
      <c r="L28" s="10">
        <f>Varmv!H45</f>
        <v>0</v>
      </c>
      <c r="M28" s="4" t="str">
        <f t="shared" si="0"/>
        <v>  </v>
      </c>
    </row>
    <row r="29" spans="1:13" ht="12.75">
      <c r="A29" s="7">
        <f>'VP-SOL'!A67</f>
        <v>0</v>
      </c>
      <c r="B29" s="282">
        <f>'VP-SOL'!B67</f>
        <v>0</v>
      </c>
      <c r="C29" s="67"/>
      <c r="D29" s="67"/>
      <c r="E29" s="67"/>
      <c r="F29" s="67"/>
      <c r="G29" s="67"/>
      <c r="H29" s="68"/>
      <c r="I29" s="7" t="str">
        <f>'VP-SOL'!G67</f>
        <v>VP</v>
      </c>
      <c r="J29" s="7">
        <f>'VP-SOL'!H67</f>
        <v>1</v>
      </c>
      <c r="K29" s="205"/>
      <c r="L29" s="205"/>
      <c r="M29" s="4" t="str">
        <f t="shared" si="0"/>
        <v>  </v>
      </c>
    </row>
    <row r="30" spans="1:13" ht="12.75">
      <c r="A30" s="7">
        <f>'VP-SOL'!A68</f>
        <v>0</v>
      </c>
      <c r="B30" s="282">
        <f>'VP-SOL'!B68</f>
        <v>0</v>
      </c>
      <c r="C30" s="67"/>
      <c r="D30" s="67"/>
      <c r="E30" s="67"/>
      <c r="F30" s="67"/>
      <c r="G30" s="67"/>
      <c r="H30" s="68"/>
      <c r="I30" s="7" t="str">
        <f>'VP-SOL'!G68</f>
        <v>VP</v>
      </c>
      <c r="J30" s="7">
        <f>'VP-SOL'!H68</f>
        <v>1</v>
      </c>
      <c r="K30" s="205"/>
      <c r="L30" s="205"/>
      <c r="M30" s="4" t="str">
        <f t="shared" si="0"/>
        <v>  </v>
      </c>
    </row>
    <row r="31" spans="1:13" ht="12.75">
      <c r="A31" s="7">
        <f>'VP-SOL'!A76</f>
        <v>0</v>
      </c>
      <c r="B31" s="282">
        <f>'VP-SOL'!B76</f>
        <v>0</v>
      </c>
      <c r="C31" s="67"/>
      <c r="D31" s="67"/>
      <c r="E31" s="67"/>
      <c r="F31" s="67"/>
      <c r="G31" s="67"/>
      <c r="H31" s="68"/>
      <c r="I31" s="7" t="str">
        <f>'VP-SOL'!G76</f>
        <v>S</v>
      </c>
      <c r="J31" s="7">
        <f>'VP-SOL'!H76</f>
        <v>1</v>
      </c>
      <c r="K31" s="205"/>
      <c r="L31" s="205"/>
      <c r="M31" s="4" t="str">
        <f t="shared" si="0"/>
        <v>  </v>
      </c>
    </row>
    <row r="32" spans="1:13" ht="12.75">
      <c r="A32" s="7">
        <f>'VP-SOL'!A77</f>
        <v>0</v>
      </c>
      <c r="B32" s="282">
        <f>'VP-SOL'!B77</f>
        <v>0</v>
      </c>
      <c r="C32" s="67"/>
      <c r="D32" s="67"/>
      <c r="E32" s="67"/>
      <c r="F32" s="67"/>
      <c r="G32" s="67"/>
      <c r="H32" s="68"/>
      <c r="I32" s="7" t="str">
        <f>'VP-SOL'!G77</f>
        <v>S</v>
      </c>
      <c r="J32" s="7">
        <f>'VP-SOL'!H77</f>
        <v>1</v>
      </c>
      <c r="K32" s="205"/>
      <c r="L32" s="205"/>
      <c r="M32" s="4" t="str">
        <f t="shared" si="0"/>
        <v>  </v>
      </c>
    </row>
    <row r="33" spans="1:13" ht="12.75">
      <c r="A33"/>
      <c r="B33"/>
      <c r="C33"/>
      <c r="D33"/>
      <c r="E33"/>
      <c r="F33"/>
      <c r="G33"/>
      <c r="H33"/>
      <c r="I33"/>
      <c r="J33"/>
      <c r="K33"/>
      <c r="L33"/>
      <c r="M33"/>
    </row>
    <row r="34" spans="1:13" ht="12.75">
      <c r="A34"/>
      <c r="B34"/>
      <c r="C34"/>
      <c r="D34"/>
      <c r="E34"/>
      <c r="F34"/>
      <c r="G34"/>
      <c r="H34"/>
      <c r="I34"/>
      <c r="J34"/>
      <c r="K34"/>
      <c r="L34"/>
      <c r="M34"/>
    </row>
    <row r="35" spans="1:13" ht="12.75">
      <c r="A35"/>
      <c r="B35"/>
      <c r="C35"/>
      <c r="D35"/>
      <c r="E35"/>
      <c r="F35"/>
      <c r="G35"/>
      <c r="H35"/>
      <c r="I35"/>
      <c r="J35"/>
      <c r="K35"/>
      <c r="L35"/>
      <c r="M35"/>
    </row>
    <row r="36" spans="1:13" ht="12.75">
      <c r="A36"/>
      <c r="B36"/>
      <c r="C36"/>
      <c r="D36"/>
      <c r="E36"/>
      <c r="F36"/>
      <c r="G36"/>
      <c r="H36"/>
      <c r="I36"/>
      <c r="J36"/>
      <c r="K36"/>
      <c r="L36"/>
      <c r="M36"/>
    </row>
    <row r="37" spans="1:13" ht="12.75">
      <c r="A37" s="181"/>
      <c r="B37" s="283"/>
      <c r="C37" s="181"/>
      <c r="D37" s="181"/>
      <c r="E37" s="181"/>
      <c r="F37" s="181"/>
      <c r="G37" s="181"/>
      <c r="H37" s="181"/>
      <c r="I37" s="181"/>
      <c r="J37" s="181"/>
      <c r="K37" s="189"/>
      <c r="L37" s="189"/>
      <c r="M37" s="181"/>
    </row>
    <row r="38" spans="1:13" ht="12.75">
      <c r="A38" s="181"/>
      <c r="B38" s="283"/>
      <c r="C38" s="181"/>
      <c r="D38" s="181"/>
      <c r="E38" s="181"/>
      <c r="F38" s="181"/>
      <c r="G38" s="181"/>
      <c r="H38" s="181"/>
      <c r="I38" s="181"/>
      <c r="J38" s="181"/>
      <c r="K38" s="189"/>
      <c r="L38" s="189"/>
      <c r="M38" s="181"/>
    </row>
    <row r="39" spans="1:13" ht="16.5">
      <c r="A39" s="41" t="s">
        <v>590</v>
      </c>
      <c r="I39" s="69" t="s">
        <v>596</v>
      </c>
      <c r="J39" s="70"/>
      <c r="K39" s="70"/>
      <c r="L39" s="27"/>
      <c r="M39" s="279" t="s">
        <v>1229</v>
      </c>
    </row>
    <row r="40" spans="1:13" ht="16.5">
      <c r="A40" s="85" t="s">
        <v>452</v>
      </c>
      <c r="B40" s="41"/>
      <c r="I40" s="107" t="s">
        <v>1398</v>
      </c>
      <c r="J40" s="107" t="s">
        <v>1399</v>
      </c>
      <c r="K40" s="107" t="s">
        <v>1002</v>
      </c>
      <c r="L40" s="107" t="s">
        <v>754</v>
      </c>
      <c r="M40" s="278"/>
    </row>
    <row r="41" spans="1:13" ht="16.5">
      <c r="A41" s="4">
        <f>'Klimatsk-Styr'!A78</f>
        <v>0</v>
      </c>
      <c r="B41" s="282">
        <f>'Klimatsk-Styr'!B78</f>
        <v>0</v>
      </c>
      <c r="C41" s="67"/>
      <c r="D41" s="67"/>
      <c r="E41" s="67"/>
      <c r="F41" s="67"/>
      <c r="G41" s="67"/>
      <c r="H41" s="68"/>
      <c r="I41" s="278" t="str">
        <f>'Klimatsk-Styr'!E78</f>
        <v>K</v>
      </c>
      <c r="J41" s="4">
        <f>'Klimatsk-Styr'!F78</f>
        <v>2</v>
      </c>
      <c r="K41" s="367"/>
      <c r="L41" s="367"/>
      <c r="M41" s="4" t="str">
        <f aca="true" t="shared" si="1" ref="M41:M69">IF(ISTEXT(B41),"X","  ")</f>
        <v>  </v>
      </c>
    </row>
    <row r="42" spans="1:13" ht="16.5">
      <c r="A42" s="4">
        <f>'Klimatsk-Styr'!A79</f>
        <v>0</v>
      </c>
      <c r="B42" s="282">
        <f>'Klimatsk-Styr'!B79</f>
        <v>0</v>
      </c>
      <c r="C42" s="67"/>
      <c r="D42" s="67"/>
      <c r="E42" s="67"/>
      <c r="F42" s="67"/>
      <c r="G42" s="67"/>
      <c r="H42" s="68"/>
      <c r="I42" s="4" t="str">
        <f>'Klimatsk-Styr'!E79</f>
        <v>K</v>
      </c>
      <c r="J42" s="4">
        <f>'Klimatsk-Styr'!F79</f>
        <v>2</v>
      </c>
      <c r="K42" s="367"/>
      <c r="L42" s="367"/>
      <c r="M42" s="4" t="str">
        <f t="shared" si="1"/>
        <v>  </v>
      </c>
    </row>
    <row r="43" spans="1:13" ht="16.5">
      <c r="A43" s="4">
        <f>'Klimatsk-Styr'!A80</f>
        <v>0</v>
      </c>
      <c r="B43" s="282">
        <f>'Klimatsk-Styr'!B80</f>
        <v>0</v>
      </c>
      <c r="C43" s="67"/>
      <c r="D43" s="67"/>
      <c r="E43" s="67"/>
      <c r="F43" s="67"/>
      <c r="G43" s="67"/>
      <c r="H43" s="68"/>
      <c r="I43" s="4" t="str">
        <f>'Klimatsk-Styr'!E80</f>
        <v>K</v>
      </c>
      <c r="J43" s="4">
        <f>'Klimatsk-Styr'!F80</f>
        <v>2</v>
      </c>
      <c r="K43" s="367"/>
      <c r="L43" s="367"/>
      <c r="M43" s="4" t="str">
        <f t="shared" si="1"/>
        <v>  </v>
      </c>
    </row>
    <row r="44" spans="1:13" ht="16.5">
      <c r="A44" s="4">
        <f>Interiör!A89</f>
        <v>0</v>
      </c>
      <c r="B44" s="282">
        <f>Interiör!B89</f>
        <v>0</v>
      </c>
      <c r="C44" s="67"/>
      <c r="D44" s="67"/>
      <c r="E44" s="67"/>
      <c r="F44" s="67"/>
      <c r="G44" s="67"/>
      <c r="H44" s="68"/>
      <c r="I44" s="4" t="str">
        <f>Interiör!I89</f>
        <v>IM</v>
      </c>
      <c r="J44" s="4">
        <f>Interiör!J89</f>
        <v>2</v>
      </c>
      <c r="K44" s="74">
        <f>Interiör!K89</f>
        <v>0</v>
      </c>
      <c r="L44" s="74">
        <f>Interiör!L89</f>
        <v>0</v>
      </c>
      <c r="M44" s="4" t="str">
        <f t="shared" si="1"/>
        <v>  </v>
      </c>
    </row>
    <row r="45" spans="1:13" ht="16.5">
      <c r="A45" s="4">
        <f>Interiör!A90</f>
        <v>0</v>
      </c>
      <c r="B45" s="282">
        <f>Interiör!B90</f>
        <v>0</v>
      </c>
      <c r="C45" s="67"/>
      <c r="D45" s="67"/>
      <c r="E45" s="67"/>
      <c r="F45" s="67"/>
      <c r="G45" s="67"/>
      <c r="H45" s="68"/>
      <c r="I45" s="4" t="str">
        <f>Interiör!I90</f>
        <v>IM</v>
      </c>
      <c r="J45" s="4">
        <f>Interiör!J90</f>
        <v>2</v>
      </c>
      <c r="K45" s="74">
        <f>Interiör!K90</f>
        <v>0</v>
      </c>
      <c r="L45" s="74">
        <f>Interiör!L90</f>
        <v>0</v>
      </c>
      <c r="M45" s="4" t="str">
        <f t="shared" si="1"/>
        <v>  </v>
      </c>
    </row>
    <row r="46" spans="1:13" ht="16.5">
      <c r="A46" s="4">
        <f>Interiör!A91</f>
        <v>0</v>
      </c>
      <c r="B46" s="282">
        <f>Interiör!B91</f>
        <v>0</v>
      </c>
      <c r="C46" s="67"/>
      <c r="D46" s="67"/>
      <c r="E46" s="67"/>
      <c r="F46" s="67"/>
      <c r="G46" s="67"/>
      <c r="H46" s="68"/>
      <c r="I46" s="4" t="str">
        <f>Interiör!I91</f>
        <v>IM</v>
      </c>
      <c r="J46" s="4">
        <f>Interiör!J91</f>
        <v>2</v>
      </c>
      <c r="K46" s="74">
        <f>Interiör!K91</f>
        <v>0</v>
      </c>
      <c r="L46" s="74">
        <f>Interiör!L91</f>
        <v>0</v>
      </c>
      <c r="M46" s="4" t="str">
        <f t="shared" si="1"/>
        <v>  </v>
      </c>
    </row>
    <row r="47" spans="1:13" ht="16.5">
      <c r="A47" s="4">
        <f>Interiör!A92</f>
        <v>0</v>
      </c>
      <c r="B47" s="282">
        <f>Interiör!B92</f>
        <v>0</v>
      </c>
      <c r="C47" s="67"/>
      <c r="D47" s="67"/>
      <c r="E47" s="67"/>
      <c r="F47" s="67"/>
      <c r="G47" s="67"/>
      <c r="H47" s="68"/>
      <c r="I47" s="4" t="str">
        <f>Interiör!I92</f>
        <v>IM</v>
      </c>
      <c r="J47" s="4">
        <f>Interiör!J92</f>
        <v>2</v>
      </c>
      <c r="K47" s="74">
        <f>Interiör!K92</f>
        <v>0</v>
      </c>
      <c r="L47" s="74">
        <f>Interiör!L92</f>
        <v>0</v>
      </c>
      <c r="M47" s="4" t="str">
        <f t="shared" si="1"/>
        <v>  </v>
      </c>
    </row>
    <row r="48" spans="1:13" ht="16.5">
      <c r="A48" s="4">
        <f>Värme!A63</f>
        <v>0</v>
      </c>
      <c r="B48" s="282">
        <f>Värme!B63</f>
        <v>0</v>
      </c>
      <c r="C48" s="67"/>
      <c r="D48" s="67"/>
      <c r="E48" s="67"/>
      <c r="F48" s="67"/>
      <c r="G48" s="67"/>
      <c r="H48" s="68"/>
      <c r="I48" s="4" t="str">
        <f>Värme!E63</f>
        <v>T</v>
      </c>
      <c r="J48" s="4">
        <f>Värme!F63</f>
        <v>2</v>
      </c>
      <c r="K48" s="74">
        <f>Värme!G63</f>
        <v>0</v>
      </c>
      <c r="L48" s="74">
        <f>Värme!H63</f>
        <v>0</v>
      </c>
      <c r="M48" s="4" t="str">
        <f t="shared" si="1"/>
        <v>  </v>
      </c>
    </row>
    <row r="49" spans="1:13" ht="12.75">
      <c r="A49" s="4">
        <f>Värme!A64</f>
        <v>0</v>
      </c>
      <c r="B49" s="282">
        <f>Värme!B64</f>
        <v>0</v>
      </c>
      <c r="C49" s="67"/>
      <c r="D49" s="67"/>
      <c r="E49" s="67"/>
      <c r="F49" s="67"/>
      <c r="G49" s="67"/>
      <c r="H49" s="68"/>
      <c r="I49" s="4" t="str">
        <f>Värme!E64</f>
        <v>T</v>
      </c>
      <c r="J49" s="4">
        <f>Värme!F64</f>
        <v>2</v>
      </c>
      <c r="K49" s="74">
        <f>Värme!G64</f>
        <v>0</v>
      </c>
      <c r="L49" s="74">
        <f>Värme!H64</f>
        <v>0</v>
      </c>
      <c r="M49" s="4" t="str">
        <f t="shared" si="1"/>
        <v>  </v>
      </c>
    </row>
    <row r="50" spans="1:13" ht="12.75">
      <c r="A50" s="4">
        <f>Värme!A65</f>
        <v>0</v>
      </c>
      <c r="B50" s="282">
        <f>Värme!B65</f>
        <v>0</v>
      </c>
      <c r="C50" s="67"/>
      <c r="D50" s="67"/>
      <c r="E50" s="67"/>
      <c r="F50" s="67"/>
      <c r="G50" s="67"/>
      <c r="H50" s="68"/>
      <c r="I50" s="4" t="str">
        <f>Värme!E65</f>
        <v>T</v>
      </c>
      <c r="J50" s="4">
        <f>Värme!F65</f>
        <v>2</v>
      </c>
      <c r="K50" s="74">
        <f>Värme!G65</f>
        <v>0</v>
      </c>
      <c r="L50" s="74">
        <f>Värme!H65</f>
        <v>0</v>
      </c>
      <c r="M50" s="4" t="str">
        <f t="shared" si="1"/>
        <v>  </v>
      </c>
    </row>
    <row r="51" spans="1:13" ht="12.75">
      <c r="A51" s="4">
        <f>Vent!A78</f>
        <v>0</v>
      </c>
      <c r="B51" s="282">
        <f>Vent!B78</f>
        <v>0</v>
      </c>
      <c r="C51" s="67"/>
      <c r="D51" s="67"/>
      <c r="E51" s="67"/>
      <c r="F51" s="67"/>
      <c r="G51" s="67"/>
      <c r="H51" s="68"/>
      <c r="I51" s="4" t="str">
        <f>Vent!E78</f>
        <v>A</v>
      </c>
      <c r="J51" s="4">
        <f>Vent!F78</f>
        <v>2</v>
      </c>
      <c r="K51" s="74">
        <f>Vent!G78</f>
        <v>0</v>
      </c>
      <c r="L51" s="74">
        <f>Vent!H78</f>
        <v>0</v>
      </c>
      <c r="M51" s="4" t="str">
        <f t="shared" si="1"/>
        <v>  </v>
      </c>
    </row>
    <row r="52" spans="1:13" ht="12.75">
      <c r="A52" s="4">
        <f>Vent!A79</f>
        <v>0</v>
      </c>
      <c r="B52" s="282">
        <f>Vent!B79</f>
        <v>0</v>
      </c>
      <c r="C52" s="67"/>
      <c r="D52" s="67"/>
      <c r="E52" s="67"/>
      <c r="F52" s="67"/>
      <c r="G52" s="67"/>
      <c r="H52" s="68"/>
      <c r="I52" s="4" t="str">
        <f>Vent!E79</f>
        <v>A</v>
      </c>
      <c r="J52" s="4">
        <f>Vent!F79</f>
        <v>2</v>
      </c>
      <c r="K52" s="74">
        <f>Vent!G79</f>
        <v>0</v>
      </c>
      <c r="L52" s="74">
        <f>Vent!H79</f>
        <v>0</v>
      </c>
      <c r="M52" s="4" t="str">
        <f t="shared" si="1"/>
        <v>  </v>
      </c>
    </row>
    <row r="53" spans="1:13" ht="12.75">
      <c r="A53" s="4">
        <f>Vent!A80</f>
        <v>0</v>
      </c>
      <c r="B53" s="282">
        <f>Vent!B80</f>
        <v>0</v>
      </c>
      <c r="C53" s="67"/>
      <c r="D53" s="67"/>
      <c r="E53" s="67"/>
      <c r="F53" s="67"/>
      <c r="G53" s="67"/>
      <c r="H53" s="68"/>
      <c r="I53" s="4" t="str">
        <f>Vent!E80</f>
        <v>A</v>
      </c>
      <c r="J53" s="4">
        <f>Vent!F80</f>
        <v>2</v>
      </c>
      <c r="K53" s="74">
        <f>Vent!G80</f>
        <v>0</v>
      </c>
      <c r="L53" s="74">
        <f>Vent!H80</f>
        <v>0</v>
      </c>
      <c r="M53" s="4" t="str">
        <f t="shared" si="1"/>
        <v>  </v>
      </c>
    </row>
    <row r="54" spans="1:13" ht="12.75">
      <c r="A54" s="4">
        <f>Vent!A81</f>
        <v>0</v>
      </c>
      <c r="B54" s="282">
        <f>Vent!B81</f>
        <v>0</v>
      </c>
      <c r="C54" s="67"/>
      <c r="D54" s="67"/>
      <c r="E54" s="67"/>
      <c r="F54" s="67"/>
      <c r="G54" s="67"/>
      <c r="H54" s="68"/>
      <c r="I54" s="4" t="str">
        <f>Vent!E81</f>
        <v>A</v>
      </c>
      <c r="J54" s="4">
        <f>Vent!F81</f>
        <v>2</v>
      </c>
      <c r="K54" s="74">
        <f>Vent!G81</f>
        <v>0</v>
      </c>
      <c r="L54" s="74">
        <f>Vent!H81</f>
        <v>0</v>
      </c>
      <c r="M54" s="4" t="str">
        <f t="shared" si="1"/>
        <v>  </v>
      </c>
    </row>
    <row r="55" spans="1:13" ht="12.75">
      <c r="A55" s="4">
        <f>Kyla!A51</f>
        <v>0</v>
      </c>
      <c r="B55" s="282">
        <f>Kyla!B51</f>
        <v>0</v>
      </c>
      <c r="C55" s="67"/>
      <c r="D55" s="67"/>
      <c r="E55" s="67"/>
      <c r="F55" s="67"/>
      <c r="G55" s="67"/>
      <c r="H55" s="68"/>
      <c r="I55" s="4" t="str">
        <f>Kyla!E51</f>
        <v>C</v>
      </c>
      <c r="J55" s="4">
        <f>Kyla!F51</f>
        <v>2</v>
      </c>
      <c r="K55" s="74">
        <f>Kyla!G51</f>
        <v>0</v>
      </c>
      <c r="L55" s="74">
        <f>Kyla!H51</f>
        <v>0</v>
      </c>
      <c r="M55" s="4" t="str">
        <f t="shared" si="1"/>
        <v>  </v>
      </c>
    </row>
    <row r="56" spans="1:13" ht="12.75">
      <c r="A56" s="4">
        <f>Kyla!A52</f>
        <v>0</v>
      </c>
      <c r="B56" s="282">
        <f>Kyla!B52</f>
        <v>0</v>
      </c>
      <c r="C56" s="67"/>
      <c r="D56" s="67"/>
      <c r="E56" s="67"/>
      <c r="F56" s="67"/>
      <c r="G56" s="67"/>
      <c r="H56" s="68"/>
      <c r="I56" s="4" t="str">
        <f>Kyla!E52</f>
        <v>C</v>
      </c>
      <c r="J56" s="4">
        <f>Kyla!F52</f>
        <v>2</v>
      </c>
      <c r="K56" s="74">
        <f>Kyla!G52</f>
        <v>0</v>
      </c>
      <c r="L56" s="74">
        <f>Kyla!H52</f>
        <v>0</v>
      </c>
      <c r="M56" s="4" t="str">
        <f t="shared" si="1"/>
        <v>  </v>
      </c>
    </row>
    <row r="57" spans="1:13" ht="12.75">
      <c r="A57" s="4">
        <f>'Belysn.'!A52</f>
        <v>0</v>
      </c>
      <c r="B57" s="282">
        <f>'Belysn.'!B52</f>
        <v>0</v>
      </c>
      <c r="C57" s="67"/>
      <c r="D57" s="67"/>
      <c r="E57" s="67"/>
      <c r="F57" s="67"/>
      <c r="G57" s="67"/>
      <c r="H57" s="68"/>
      <c r="I57" s="4" t="str">
        <f>'Belysn.'!E52</f>
        <v>EL-B</v>
      </c>
      <c r="J57" s="4">
        <f>'Belysn.'!F52</f>
        <v>2</v>
      </c>
      <c r="K57" s="74">
        <f>'Belysn.'!G52</f>
        <v>0</v>
      </c>
      <c r="L57" s="74">
        <f>'Belysn.'!H52</f>
        <v>0</v>
      </c>
      <c r="M57" s="4" t="str">
        <f t="shared" si="1"/>
        <v>  </v>
      </c>
    </row>
    <row r="58" spans="1:13" ht="12.75">
      <c r="A58" s="4">
        <f>'Belysn.'!A53</f>
        <v>0</v>
      </c>
      <c r="B58" s="282">
        <f>'Belysn.'!B53</f>
        <v>0</v>
      </c>
      <c r="C58" s="67"/>
      <c r="D58" s="67"/>
      <c r="E58" s="67"/>
      <c r="F58" s="67"/>
      <c r="G58" s="67"/>
      <c r="H58" s="68"/>
      <c r="I58" s="4" t="str">
        <f>'Belysn.'!E53</f>
        <v>EL-B</v>
      </c>
      <c r="J58" s="4">
        <f>'Belysn.'!F53</f>
        <v>2</v>
      </c>
      <c r="K58" s="74">
        <f>'Belysn.'!G53</f>
        <v>0</v>
      </c>
      <c r="L58" s="74">
        <f>'Belysn.'!H53</f>
        <v>0</v>
      </c>
      <c r="M58" s="4" t="str">
        <f t="shared" si="1"/>
        <v>  </v>
      </c>
    </row>
    <row r="59" spans="1:13" ht="12.75">
      <c r="A59" s="4">
        <f>'Belysn.'!A54</f>
        <v>0</v>
      </c>
      <c r="B59" s="282">
        <f>'Belysn.'!B54</f>
        <v>0</v>
      </c>
      <c r="C59" s="67"/>
      <c r="D59" s="67"/>
      <c r="E59" s="67"/>
      <c r="F59" s="67"/>
      <c r="G59" s="67"/>
      <c r="H59" s="68"/>
      <c r="I59" s="4" t="str">
        <f>'Belysn.'!E54</f>
        <v>EL-B</v>
      </c>
      <c r="J59" s="4">
        <f>'Belysn.'!F54</f>
        <v>2</v>
      </c>
      <c r="K59" s="74">
        <f>'Belysn.'!G54</f>
        <v>0</v>
      </c>
      <c r="L59" s="74">
        <f>'Belysn.'!H54</f>
        <v>0</v>
      </c>
      <c r="M59" s="4" t="str">
        <f t="shared" si="1"/>
        <v>  </v>
      </c>
    </row>
    <row r="60" spans="1:13" ht="12.75">
      <c r="A60" s="14">
        <f>Elsystem!A44</f>
        <v>0</v>
      </c>
      <c r="B60" s="207">
        <f>Elsystem!B44</f>
        <v>0</v>
      </c>
      <c r="C60" s="67"/>
      <c r="D60" s="67"/>
      <c r="E60" s="67"/>
      <c r="F60" s="67"/>
      <c r="G60" s="67"/>
      <c r="H60" s="68"/>
      <c r="I60" s="4" t="str">
        <f>Elsystem!E44</f>
        <v>EL</v>
      </c>
      <c r="J60" s="4">
        <f>Elsystem!F44</f>
        <v>2</v>
      </c>
      <c r="K60" s="74">
        <f>Elsystem!G44</f>
        <v>0</v>
      </c>
      <c r="L60" s="74">
        <f>Elsystem!H44</f>
        <v>0</v>
      </c>
      <c r="M60" s="4" t="str">
        <f t="shared" si="1"/>
        <v>  </v>
      </c>
    </row>
    <row r="61" spans="1:13" ht="12.75">
      <c r="A61" s="14">
        <f>VA!A52</f>
        <v>0</v>
      </c>
      <c r="B61" s="207">
        <f>VA!B52</f>
        <v>0</v>
      </c>
      <c r="C61" s="67"/>
      <c r="D61" s="67"/>
      <c r="E61" s="67"/>
      <c r="F61" s="67"/>
      <c r="G61" s="67"/>
      <c r="H61" s="68"/>
      <c r="I61" s="4" t="str">
        <f>VA!E52</f>
        <v>VA</v>
      </c>
      <c r="J61" s="4">
        <f>VA!F52</f>
        <v>2</v>
      </c>
      <c r="K61" s="74">
        <f>VA!G52</f>
        <v>0</v>
      </c>
      <c r="L61" s="74">
        <f>VA!H52</f>
        <v>0</v>
      </c>
      <c r="M61" s="4" t="str">
        <f t="shared" si="1"/>
        <v>  </v>
      </c>
    </row>
    <row r="62" spans="1:14" ht="12.75">
      <c r="A62" s="14">
        <f>VA!A53</f>
        <v>0</v>
      </c>
      <c r="B62" s="207">
        <f>VA!B53</f>
        <v>0</v>
      </c>
      <c r="C62" s="67"/>
      <c r="D62" s="67"/>
      <c r="E62" s="67"/>
      <c r="F62" s="67"/>
      <c r="G62" s="67"/>
      <c r="H62" s="68"/>
      <c r="I62" s="4" t="str">
        <f>VA!E53</f>
        <v>VA</v>
      </c>
      <c r="J62" s="4">
        <f>VA!F53</f>
        <v>2</v>
      </c>
      <c r="K62" s="74">
        <f>VA!G53</f>
        <v>0</v>
      </c>
      <c r="L62" s="74">
        <f>VA!H53</f>
        <v>0</v>
      </c>
      <c r="M62" s="4" t="str">
        <f t="shared" si="1"/>
        <v>  </v>
      </c>
      <c r="N62"/>
    </row>
    <row r="63" spans="1:14" ht="12.75">
      <c r="A63" s="4">
        <f>'UC-Pann'!A61</f>
        <v>0</v>
      </c>
      <c r="B63" s="282">
        <f>'UC-Pann'!B61</f>
        <v>0</v>
      </c>
      <c r="C63" s="67"/>
      <c r="D63" s="67"/>
      <c r="E63" s="67"/>
      <c r="F63" s="67"/>
      <c r="G63" s="67"/>
      <c r="H63" s="68"/>
      <c r="I63" s="4" t="str">
        <f>'UC-Pann'!E61</f>
        <v>UC-P</v>
      </c>
      <c r="J63" s="4">
        <f>'UC-Pann'!F61</f>
        <v>2</v>
      </c>
      <c r="K63" s="367"/>
      <c r="L63" s="367"/>
      <c r="M63" s="4" t="str">
        <f t="shared" si="1"/>
        <v>  </v>
      </c>
      <c r="N63"/>
    </row>
    <row r="64" spans="1:13" ht="12.75">
      <c r="A64" s="4">
        <f>Varmv!A46</f>
        <v>0</v>
      </c>
      <c r="B64" s="282">
        <f>Varmv!B46</f>
        <v>0</v>
      </c>
      <c r="C64" s="67"/>
      <c r="D64" s="67"/>
      <c r="E64" s="67"/>
      <c r="F64" s="67"/>
      <c r="G64" s="67"/>
      <c r="H64" s="68"/>
      <c r="I64" s="4" t="str">
        <f>Varmv!E46</f>
        <v>VV</v>
      </c>
      <c r="J64" s="4">
        <f>Varmv!F46</f>
        <v>2</v>
      </c>
      <c r="K64" s="74">
        <f>Varmv!G46</f>
        <v>0</v>
      </c>
      <c r="L64" s="74">
        <f>Varmv!H46</f>
        <v>0</v>
      </c>
      <c r="M64" s="4" t="str">
        <f t="shared" si="1"/>
        <v>  </v>
      </c>
    </row>
    <row r="65" spans="1:13" ht="12.75">
      <c r="A65" s="4">
        <f>Varmv!A47</f>
        <v>0</v>
      </c>
      <c r="B65" s="282">
        <f>Varmv!B47</f>
        <v>0</v>
      </c>
      <c r="C65" s="67"/>
      <c r="D65" s="67"/>
      <c r="E65" s="67"/>
      <c r="F65" s="67"/>
      <c r="G65" s="67"/>
      <c r="H65" s="68"/>
      <c r="I65" s="4" t="str">
        <f>Varmv!E47</f>
        <v>VV</v>
      </c>
      <c r="J65" s="4">
        <f>Varmv!F47</f>
        <v>2</v>
      </c>
      <c r="K65" s="74">
        <f>Varmv!G47</f>
        <v>0</v>
      </c>
      <c r="L65" s="74">
        <f>Varmv!H47</f>
        <v>0</v>
      </c>
      <c r="M65" s="4" t="str">
        <f t="shared" si="1"/>
        <v>  </v>
      </c>
    </row>
    <row r="66" spans="1:13" ht="12.75">
      <c r="A66" s="4">
        <f>'VP-SOL'!A69</f>
        <v>0</v>
      </c>
      <c r="B66" s="282">
        <f>'VP-SOL'!B69</f>
        <v>0</v>
      </c>
      <c r="C66" s="67"/>
      <c r="D66" s="67"/>
      <c r="E66" s="67"/>
      <c r="F66" s="67"/>
      <c r="G66" s="67"/>
      <c r="H66" s="68"/>
      <c r="I66" s="4" t="str">
        <f>'VP-SOL'!G69</f>
        <v>VP</v>
      </c>
      <c r="J66" s="4">
        <f>'VP-SOL'!H69</f>
        <v>2</v>
      </c>
      <c r="K66" s="367"/>
      <c r="L66" s="367"/>
      <c r="M66" s="4" t="str">
        <f t="shared" si="1"/>
        <v>  </v>
      </c>
    </row>
    <row r="67" spans="1:13" ht="12.75">
      <c r="A67" s="4">
        <f>'VP-SOL'!A70</f>
        <v>0</v>
      </c>
      <c r="B67" s="282">
        <f>'VP-SOL'!B70</f>
        <v>0</v>
      </c>
      <c r="C67" s="67"/>
      <c r="D67" s="67"/>
      <c r="E67" s="67"/>
      <c r="F67" s="67"/>
      <c r="G67" s="67"/>
      <c r="H67" s="68"/>
      <c r="I67" s="4" t="str">
        <f>'VP-SOL'!G70</f>
        <v>VP</v>
      </c>
      <c r="J67" s="4">
        <f>'VP-SOL'!H70</f>
        <v>2</v>
      </c>
      <c r="K67" s="367"/>
      <c r="L67" s="367"/>
      <c r="M67" s="4" t="str">
        <f t="shared" si="1"/>
        <v>  </v>
      </c>
    </row>
    <row r="68" spans="1:13" ht="12.75">
      <c r="A68" s="4">
        <f>'VP-SOL'!A78</f>
        <v>0</v>
      </c>
      <c r="B68" s="282">
        <f>'VP-SOL'!B78</f>
        <v>0</v>
      </c>
      <c r="C68" s="67"/>
      <c r="D68" s="67"/>
      <c r="E68" s="67"/>
      <c r="F68" s="67"/>
      <c r="G68" s="67"/>
      <c r="H68" s="68"/>
      <c r="I68" s="4" t="str">
        <f>'VP-SOL'!G78</f>
        <v>S</v>
      </c>
      <c r="J68" s="4">
        <f>'VP-SOL'!H78</f>
        <v>2</v>
      </c>
      <c r="K68" s="367"/>
      <c r="L68" s="367"/>
      <c r="M68" s="4" t="str">
        <f t="shared" si="1"/>
        <v>  </v>
      </c>
    </row>
    <row r="69" spans="1:13" ht="12.75">
      <c r="A69" s="4">
        <f>'VP-SOL'!A79</f>
        <v>0</v>
      </c>
      <c r="B69" s="282">
        <f>'VP-SOL'!B79</f>
        <v>0</v>
      </c>
      <c r="C69" s="67"/>
      <c r="D69" s="67"/>
      <c r="E69" s="67"/>
      <c r="F69" s="67"/>
      <c r="G69" s="67"/>
      <c r="H69" s="68"/>
      <c r="I69" s="4" t="str">
        <f>'VP-SOL'!G79</f>
        <v>S</v>
      </c>
      <c r="J69" s="4">
        <f>'VP-SOL'!H79</f>
        <v>2</v>
      </c>
      <c r="K69" s="367"/>
      <c r="L69" s="367"/>
      <c r="M69" s="4" t="str">
        <f t="shared" si="1"/>
        <v>  </v>
      </c>
    </row>
    <row r="70" spans="1:13" ht="12.75">
      <c r="A70" s="4"/>
      <c r="B70" s="282"/>
      <c r="C70" s="67"/>
      <c r="D70" s="67"/>
      <c r="E70" s="67"/>
      <c r="F70" s="67"/>
      <c r="G70" s="67"/>
      <c r="H70" s="68"/>
      <c r="I70" s="4"/>
      <c r="J70" s="4"/>
      <c r="K70" s="74"/>
      <c r="L70" s="74"/>
      <c r="M70" s="4"/>
    </row>
    <row r="71" spans="1:13" ht="12.75">
      <c r="A71" s="4"/>
      <c r="B71" s="282"/>
      <c r="C71" s="67"/>
      <c r="D71" s="67"/>
      <c r="E71" s="67"/>
      <c r="F71" s="67"/>
      <c r="G71" s="67"/>
      <c r="H71" s="68"/>
      <c r="I71" s="4"/>
      <c r="J71" s="4"/>
      <c r="K71" s="74"/>
      <c r="L71" s="74"/>
      <c r="M71" s="4"/>
    </row>
    <row r="72" spans="1:13" ht="12.75">
      <c r="A72" s="4"/>
      <c r="B72" s="282"/>
      <c r="C72" s="67"/>
      <c r="D72" s="67"/>
      <c r="E72" s="67"/>
      <c r="F72" s="67"/>
      <c r="G72" s="67"/>
      <c r="H72" s="68"/>
      <c r="I72" s="4"/>
      <c r="J72" s="4"/>
      <c r="K72" s="74"/>
      <c r="L72" s="74"/>
      <c r="M72" s="4"/>
    </row>
    <row r="73" spans="1:13" ht="12.75">
      <c r="A73" s="4"/>
      <c r="B73" s="282"/>
      <c r="C73" s="67"/>
      <c r="D73" s="67"/>
      <c r="E73" s="67"/>
      <c r="F73" s="67"/>
      <c r="G73" s="67"/>
      <c r="H73" s="68"/>
      <c r="I73" s="4"/>
      <c r="J73" s="4"/>
      <c r="K73" s="74"/>
      <c r="L73" s="74"/>
      <c r="M73" s="4"/>
    </row>
    <row r="74" spans="1:13" ht="12.75">
      <c r="A74" s="4"/>
      <c r="B74" s="282"/>
      <c r="C74" s="67"/>
      <c r="D74" s="67"/>
      <c r="E74" s="67"/>
      <c r="F74" s="67"/>
      <c r="G74" s="67"/>
      <c r="H74" s="68"/>
      <c r="I74" s="4"/>
      <c r="J74" s="4"/>
      <c r="K74" s="74"/>
      <c r="L74" s="74"/>
      <c r="M74" s="4"/>
    </row>
    <row r="75" spans="1:13" ht="12.75">
      <c r="A75" s="4"/>
      <c r="B75" s="282"/>
      <c r="C75" s="67"/>
      <c r="D75" s="67"/>
      <c r="E75" s="67"/>
      <c r="F75" s="67"/>
      <c r="G75" s="67"/>
      <c r="H75" s="68"/>
      <c r="I75" s="4"/>
      <c r="J75" s="4"/>
      <c r="K75" s="74"/>
      <c r="L75" s="74"/>
      <c r="M75" s="4"/>
    </row>
    <row r="76" spans="1:13" ht="12.75">
      <c r="A76" s="4"/>
      <c r="B76" s="282"/>
      <c r="C76" s="67"/>
      <c r="D76" s="67"/>
      <c r="E76" s="67"/>
      <c r="F76" s="67"/>
      <c r="G76" s="67"/>
      <c r="H76" s="68"/>
      <c r="I76" s="4"/>
      <c r="J76" s="4"/>
      <c r="K76" s="74"/>
      <c r="L76" s="74"/>
      <c r="M76" s="4"/>
    </row>
    <row r="78" ht="12.75">
      <c r="N78" s="41" t="s">
        <v>1351</v>
      </c>
    </row>
    <row r="79" spans="14:28" ht="12.75">
      <c r="N79" s="25" t="s">
        <v>1131</v>
      </c>
      <c r="O79" s="69"/>
      <c r="P79" s="70"/>
      <c r="Q79" s="70"/>
      <c r="R79" s="95" t="s">
        <v>1260</v>
      </c>
      <c r="S79" s="163"/>
      <c r="T79" s="163"/>
      <c r="U79" s="163" t="s">
        <v>1261</v>
      </c>
      <c r="V79" s="194"/>
      <c r="W79" s="95" t="s">
        <v>1262</v>
      </c>
      <c r="X79" s="324" t="s">
        <v>1263</v>
      </c>
      <c r="Y79" s="25" t="s">
        <v>135</v>
      </c>
      <c r="Z79"/>
      <c r="AA79"/>
      <c r="AB79"/>
    </row>
    <row r="80" spans="1:28" ht="16.5">
      <c r="A80" s="41" t="s">
        <v>1130</v>
      </c>
      <c r="I80" s="69" t="s">
        <v>596</v>
      </c>
      <c r="J80" s="70"/>
      <c r="K80" s="70"/>
      <c r="L80" s="27"/>
      <c r="M80" s="279" t="s">
        <v>1229</v>
      </c>
      <c r="N80" s="325" t="s">
        <v>1264</v>
      </c>
      <c r="O80" s="194"/>
      <c r="P80" s="95" t="s">
        <v>1265</v>
      </c>
      <c r="Q80" s="194"/>
      <c r="R80" s="95" t="s">
        <v>1266</v>
      </c>
      <c r="S80" s="45"/>
      <c r="T80" s="326"/>
      <c r="U80" s="326"/>
      <c r="V80" s="25" t="s">
        <v>608</v>
      </c>
      <c r="W80" s="25" t="s">
        <v>368</v>
      </c>
      <c r="X80" s="325" t="s">
        <v>369</v>
      </c>
      <c r="Y80" s="22" t="s">
        <v>136</v>
      </c>
      <c r="Z80"/>
      <c r="AA80"/>
      <c r="AB80"/>
    </row>
    <row r="81" spans="1:28" ht="16.5">
      <c r="A81" s="85" t="s">
        <v>452</v>
      </c>
      <c r="B81" s="41"/>
      <c r="I81" s="107" t="s">
        <v>1398</v>
      </c>
      <c r="J81" s="107" t="s">
        <v>1399</v>
      </c>
      <c r="K81" s="107" t="s">
        <v>1002</v>
      </c>
      <c r="L81" s="107" t="s">
        <v>754</v>
      </c>
      <c r="M81" s="278"/>
      <c r="N81" s="21"/>
      <c r="O81" s="108" t="s">
        <v>758</v>
      </c>
      <c r="P81" s="108" t="s">
        <v>754</v>
      </c>
      <c r="Q81" s="108" t="s">
        <v>758</v>
      </c>
      <c r="R81" s="108" t="s">
        <v>754</v>
      </c>
      <c r="S81" s="292" t="s">
        <v>1182</v>
      </c>
      <c r="T81" s="292" t="s">
        <v>754</v>
      </c>
      <c r="U81" s="292" t="s">
        <v>1140</v>
      </c>
      <c r="V81" s="21"/>
      <c r="W81" s="21"/>
      <c r="X81" s="35" t="s">
        <v>1141</v>
      </c>
      <c r="Y81" s="23" t="s">
        <v>137</v>
      </c>
      <c r="Z81"/>
      <c r="AA81"/>
      <c r="AB81"/>
    </row>
    <row r="82" spans="1:25" ht="16.5">
      <c r="A82" s="4">
        <f>'Klimatsk-Styr'!A81</f>
        <v>0</v>
      </c>
      <c r="B82" s="282">
        <f>'Klimatsk-Styr'!B81</f>
        <v>0</v>
      </c>
      <c r="C82" s="67"/>
      <c r="D82" s="67"/>
      <c r="E82" s="67"/>
      <c r="F82" s="67"/>
      <c r="G82" s="67"/>
      <c r="H82" s="68"/>
      <c r="I82" s="278" t="str">
        <f>'Klimatsk-Styr'!E81</f>
        <v>K</v>
      </c>
      <c r="J82" s="4">
        <f>'Klimatsk-Styr'!F81</f>
        <v>3</v>
      </c>
      <c r="K82" s="367"/>
      <c r="L82" s="367"/>
      <c r="M82" s="4"/>
      <c r="N82" s="290"/>
      <c r="O82" s="290"/>
      <c r="P82" s="290"/>
      <c r="Q82" s="290"/>
      <c r="R82" s="290"/>
      <c r="S82" s="290"/>
      <c r="T82" s="290"/>
      <c r="U82" s="290"/>
      <c r="V82" s="290"/>
      <c r="W82" s="290"/>
      <c r="X82" s="327">
        <f>U82-W82</f>
        <v>0</v>
      </c>
      <c r="Y82" s="74" t="str">
        <f>IF(X82&gt;0,"X"," ")</f>
        <v> </v>
      </c>
    </row>
    <row r="83" spans="1:25" ht="16.5">
      <c r="A83" s="4">
        <f>'Klimatsk-Styr'!A82</f>
        <v>0</v>
      </c>
      <c r="B83" s="282">
        <f>'Klimatsk-Styr'!B82</f>
        <v>0</v>
      </c>
      <c r="C83" s="67"/>
      <c r="D83" s="67"/>
      <c r="E83" s="67"/>
      <c r="F83" s="67"/>
      <c r="G83" s="67"/>
      <c r="H83" s="68"/>
      <c r="I83" s="4" t="str">
        <f>'Klimatsk-Styr'!E82</f>
        <v>K</v>
      </c>
      <c r="J83" s="4">
        <f>'Klimatsk-Styr'!F82</f>
        <v>3</v>
      </c>
      <c r="K83" s="367"/>
      <c r="L83" s="367"/>
      <c r="M83" s="4"/>
      <c r="N83" s="290"/>
      <c r="O83" s="290"/>
      <c r="P83" s="290"/>
      <c r="Q83" s="290"/>
      <c r="R83" s="290"/>
      <c r="S83" s="290"/>
      <c r="T83" s="290"/>
      <c r="U83" s="290"/>
      <c r="V83" s="290"/>
      <c r="W83" s="290"/>
      <c r="X83" s="327">
        <f aca="true" t="shared" si="2" ref="X83:X114">U83-W83</f>
        <v>0</v>
      </c>
      <c r="Y83" s="74" t="str">
        <f aca="true" t="shared" si="3" ref="Y83:Y114">IF(X83&gt;0,"X"," ")</f>
        <v> </v>
      </c>
    </row>
    <row r="84" spans="1:25" ht="16.5">
      <c r="A84" s="4">
        <f>'Klimatsk-Styr'!A83</f>
        <v>0</v>
      </c>
      <c r="B84" s="282">
        <f>'Klimatsk-Styr'!B83</f>
        <v>0</v>
      </c>
      <c r="C84" s="67"/>
      <c r="D84" s="67"/>
      <c r="E84" s="67"/>
      <c r="F84" s="67"/>
      <c r="G84" s="67"/>
      <c r="H84" s="68"/>
      <c r="I84" s="4" t="str">
        <f>'Klimatsk-Styr'!E83</f>
        <v>K</v>
      </c>
      <c r="J84" s="4">
        <f>'Klimatsk-Styr'!F83</f>
        <v>3</v>
      </c>
      <c r="K84" s="367"/>
      <c r="L84" s="367"/>
      <c r="M84" s="4"/>
      <c r="N84" s="290"/>
      <c r="O84" s="290"/>
      <c r="P84" s="290"/>
      <c r="Q84" s="290"/>
      <c r="R84" s="290"/>
      <c r="S84" s="290"/>
      <c r="T84" s="290"/>
      <c r="U84" s="290"/>
      <c r="V84" s="290"/>
      <c r="W84" s="290"/>
      <c r="X84" s="327">
        <f t="shared" si="2"/>
        <v>0</v>
      </c>
      <c r="Y84" s="74" t="str">
        <f t="shared" si="3"/>
        <v> </v>
      </c>
    </row>
    <row r="85" spans="1:25" ht="16.5">
      <c r="A85" s="4">
        <f>Interiör!A93</f>
        <v>0</v>
      </c>
      <c r="B85" s="282">
        <f>Interiör!B93</f>
        <v>0</v>
      </c>
      <c r="C85" s="67"/>
      <c r="D85" s="67"/>
      <c r="E85" s="67"/>
      <c r="F85" s="67"/>
      <c r="G85" s="67"/>
      <c r="H85" s="68"/>
      <c r="I85" s="4" t="str">
        <f>Interiör!I93</f>
        <v>IM</v>
      </c>
      <c r="J85" s="4">
        <f>Interiör!J93</f>
        <v>3</v>
      </c>
      <c r="K85" s="74">
        <f>Interiör!K93</f>
        <v>0</v>
      </c>
      <c r="L85" s="74">
        <f>Interiör!L93</f>
        <v>0</v>
      </c>
      <c r="M85" s="4"/>
      <c r="N85" s="290"/>
      <c r="O85" s="290"/>
      <c r="P85" s="290"/>
      <c r="Q85" s="290"/>
      <c r="R85" s="290"/>
      <c r="S85" s="290"/>
      <c r="T85" s="290"/>
      <c r="U85" s="290"/>
      <c r="V85" s="290"/>
      <c r="W85" s="290"/>
      <c r="X85" s="327">
        <f t="shared" si="2"/>
        <v>0</v>
      </c>
      <c r="Y85" s="74" t="str">
        <f t="shared" si="3"/>
        <v> </v>
      </c>
    </row>
    <row r="86" spans="1:25" ht="16.5">
      <c r="A86" s="4">
        <f>Interiör!A94</f>
        <v>0</v>
      </c>
      <c r="B86" s="282">
        <f>Interiör!B94</f>
        <v>0</v>
      </c>
      <c r="C86" s="67"/>
      <c r="D86" s="67"/>
      <c r="E86" s="67"/>
      <c r="F86" s="67"/>
      <c r="G86" s="67"/>
      <c r="H86" s="68"/>
      <c r="I86" s="4" t="str">
        <f>Interiör!I94</f>
        <v>IM</v>
      </c>
      <c r="J86" s="4">
        <f>Interiör!J94</f>
        <v>3</v>
      </c>
      <c r="K86" s="74">
        <f>Interiör!K94</f>
        <v>0</v>
      </c>
      <c r="L86" s="74">
        <f>Interiör!L94</f>
        <v>0</v>
      </c>
      <c r="M86" s="4"/>
      <c r="N86" s="290"/>
      <c r="O86" s="290"/>
      <c r="P86" s="290"/>
      <c r="Q86" s="290"/>
      <c r="R86" s="290"/>
      <c r="S86" s="290"/>
      <c r="T86" s="290"/>
      <c r="U86" s="290"/>
      <c r="V86" s="290"/>
      <c r="W86" s="290"/>
      <c r="X86" s="327">
        <f t="shared" si="2"/>
        <v>0</v>
      </c>
      <c r="Y86" s="74" t="str">
        <f t="shared" si="3"/>
        <v> </v>
      </c>
    </row>
    <row r="87" spans="1:25" ht="16.5">
      <c r="A87" s="4">
        <f>Interiör!A95</f>
        <v>0</v>
      </c>
      <c r="B87" s="282">
        <f>Interiör!B95</f>
        <v>0</v>
      </c>
      <c r="C87" s="67"/>
      <c r="D87" s="67"/>
      <c r="E87" s="67"/>
      <c r="F87" s="67"/>
      <c r="G87" s="67"/>
      <c r="H87" s="68"/>
      <c r="I87" s="4" t="str">
        <f>Interiör!I95</f>
        <v>IM</v>
      </c>
      <c r="J87" s="4">
        <f>Interiör!J95</f>
        <v>3</v>
      </c>
      <c r="K87" s="74">
        <f>Interiör!K95</f>
        <v>0</v>
      </c>
      <c r="L87" s="74">
        <f>Interiör!L95</f>
        <v>0</v>
      </c>
      <c r="M87" s="4"/>
      <c r="N87" s="290"/>
      <c r="O87" s="290"/>
      <c r="P87" s="290"/>
      <c r="Q87" s="290"/>
      <c r="R87" s="290"/>
      <c r="S87" s="290"/>
      <c r="T87" s="290"/>
      <c r="U87" s="290"/>
      <c r="V87" s="290"/>
      <c r="W87" s="290"/>
      <c r="X87" s="327">
        <f t="shared" si="2"/>
        <v>0</v>
      </c>
      <c r="Y87" s="74" t="str">
        <f t="shared" si="3"/>
        <v> </v>
      </c>
    </row>
    <row r="88" spans="1:25" ht="16.5">
      <c r="A88" s="4">
        <f>Interiör!A96</f>
        <v>0</v>
      </c>
      <c r="B88" s="282">
        <f>Interiör!B96</f>
        <v>0</v>
      </c>
      <c r="C88" s="67"/>
      <c r="D88" s="67"/>
      <c r="E88" s="67"/>
      <c r="F88" s="67"/>
      <c r="G88" s="67"/>
      <c r="H88" s="68"/>
      <c r="I88" s="4" t="str">
        <f>Interiör!I96</f>
        <v>IM</v>
      </c>
      <c r="J88" s="4">
        <f>Interiör!J96</f>
        <v>3</v>
      </c>
      <c r="K88" s="74">
        <f>Interiör!K96</f>
        <v>0</v>
      </c>
      <c r="L88" s="74">
        <f>Interiör!L96</f>
        <v>0</v>
      </c>
      <c r="M88" s="4"/>
      <c r="N88" s="290"/>
      <c r="O88" s="290"/>
      <c r="P88" s="290"/>
      <c r="Q88" s="290"/>
      <c r="R88" s="290"/>
      <c r="S88" s="290"/>
      <c r="T88" s="290"/>
      <c r="U88" s="290"/>
      <c r="V88" s="290"/>
      <c r="W88" s="290"/>
      <c r="X88" s="327">
        <f t="shared" si="2"/>
        <v>0</v>
      </c>
      <c r="Y88" s="74" t="str">
        <f t="shared" si="3"/>
        <v> </v>
      </c>
    </row>
    <row r="89" spans="1:25" ht="16.5">
      <c r="A89" s="4">
        <f>Värme!A66</f>
        <v>0</v>
      </c>
      <c r="B89" s="282">
        <f>Värme!B66</f>
        <v>0</v>
      </c>
      <c r="C89" s="67"/>
      <c r="D89" s="67"/>
      <c r="E89" s="67"/>
      <c r="F89" s="67"/>
      <c r="G89" s="67"/>
      <c r="H89" s="68"/>
      <c r="I89" s="4" t="str">
        <f>Värme!E66</f>
        <v>T</v>
      </c>
      <c r="J89" s="4">
        <f>Värme!F66</f>
        <v>3</v>
      </c>
      <c r="K89" s="74">
        <f>Värme!G66</f>
        <v>0</v>
      </c>
      <c r="L89" s="74">
        <f>Värme!H66</f>
        <v>0</v>
      </c>
      <c r="M89" s="4"/>
      <c r="N89" s="290"/>
      <c r="O89" s="290"/>
      <c r="P89" s="290"/>
      <c r="Q89" s="290"/>
      <c r="R89" s="290"/>
      <c r="S89" s="290"/>
      <c r="T89" s="290"/>
      <c r="U89" s="290"/>
      <c r="V89" s="290"/>
      <c r="W89" s="290"/>
      <c r="X89" s="327">
        <f t="shared" si="2"/>
        <v>0</v>
      </c>
      <c r="Y89" s="74" t="str">
        <f t="shared" si="3"/>
        <v> </v>
      </c>
    </row>
    <row r="90" spans="1:25" ht="12.75">
      <c r="A90" s="4">
        <f>Värme!A67</f>
        <v>0</v>
      </c>
      <c r="B90" s="282">
        <f>Värme!B67</f>
        <v>0</v>
      </c>
      <c r="C90" s="67"/>
      <c r="D90" s="67"/>
      <c r="E90" s="67"/>
      <c r="F90" s="67"/>
      <c r="G90" s="67"/>
      <c r="H90" s="68"/>
      <c r="I90" s="4" t="str">
        <f>Värme!E67</f>
        <v>T</v>
      </c>
      <c r="J90" s="4">
        <f>Värme!F67</f>
        <v>3</v>
      </c>
      <c r="K90" s="74">
        <f>Värme!G67</f>
        <v>0</v>
      </c>
      <c r="L90" s="74">
        <f>Värme!H67</f>
        <v>0</v>
      </c>
      <c r="M90" s="4"/>
      <c r="N90" s="290"/>
      <c r="O90" s="290"/>
      <c r="P90" s="290"/>
      <c r="Q90" s="290"/>
      <c r="R90" s="290"/>
      <c r="S90" s="290"/>
      <c r="T90" s="290"/>
      <c r="U90" s="290"/>
      <c r="V90" s="290"/>
      <c r="W90" s="290"/>
      <c r="X90" s="327">
        <f t="shared" si="2"/>
        <v>0</v>
      </c>
      <c r="Y90" s="74" t="str">
        <f t="shared" si="3"/>
        <v> </v>
      </c>
    </row>
    <row r="91" spans="1:25" ht="12.75">
      <c r="A91" s="4">
        <f>Värme!A68</f>
        <v>0</v>
      </c>
      <c r="B91" s="282">
        <f>Värme!B68</f>
        <v>0</v>
      </c>
      <c r="C91" s="67"/>
      <c r="D91" s="67"/>
      <c r="E91" s="67"/>
      <c r="F91" s="67"/>
      <c r="G91" s="67"/>
      <c r="H91" s="68"/>
      <c r="I91" s="4" t="str">
        <f>Värme!E68</f>
        <v>T</v>
      </c>
      <c r="J91" s="4">
        <f>Värme!F68</f>
        <v>3</v>
      </c>
      <c r="K91" s="74">
        <f>Värme!G68</f>
        <v>0</v>
      </c>
      <c r="L91" s="74">
        <f>Värme!H68</f>
        <v>0</v>
      </c>
      <c r="M91" s="4"/>
      <c r="N91" s="290"/>
      <c r="O91" s="290"/>
      <c r="P91" s="290"/>
      <c r="Q91" s="290"/>
      <c r="R91" s="290"/>
      <c r="S91" s="290"/>
      <c r="T91" s="290"/>
      <c r="U91" s="290"/>
      <c r="V91" s="290"/>
      <c r="W91" s="290"/>
      <c r="X91" s="327">
        <f t="shared" si="2"/>
        <v>0</v>
      </c>
      <c r="Y91" s="74" t="str">
        <f t="shared" si="3"/>
        <v> </v>
      </c>
    </row>
    <row r="92" spans="1:25" ht="12.75">
      <c r="A92" s="4">
        <f>Vent!A82</f>
        <v>0</v>
      </c>
      <c r="B92" s="282">
        <f>Vent!B82</f>
        <v>0</v>
      </c>
      <c r="C92" s="67"/>
      <c r="D92" s="67"/>
      <c r="E92" s="67"/>
      <c r="F92" s="67"/>
      <c r="G92" s="67"/>
      <c r="H92" s="68"/>
      <c r="I92" s="4" t="str">
        <f>Vent!E82</f>
        <v>A</v>
      </c>
      <c r="J92" s="4">
        <f>Vent!F82</f>
        <v>3</v>
      </c>
      <c r="K92" s="74">
        <f>Vent!G82</f>
        <v>0</v>
      </c>
      <c r="L92" s="74">
        <f>Vent!H82</f>
        <v>0</v>
      </c>
      <c r="M92" s="4"/>
      <c r="N92" s="290"/>
      <c r="O92" s="290"/>
      <c r="P92" s="290"/>
      <c r="Q92" s="290"/>
      <c r="R92" s="290"/>
      <c r="S92" s="290"/>
      <c r="T92" s="290"/>
      <c r="U92" s="290"/>
      <c r="V92" s="290"/>
      <c r="W92" s="290"/>
      <c r="X92" s="327">
        <f t="shared" si="2"/>
        <v>0</v>
      </c>
      <c r="Y92" s="74" t="str">
        <f t="shared" si="3"/>
        <v> </v>
      </c>
    </row>
    <row r="93" spans="1:25" ht="12.75">
      <c r="A93" s="4">
        <f>Vent!A83</f>
        <v>0</v>
      </c>
      <c r="B93" s="282">
        <f>Vent!B83</f>
        <v>0</v>
      </c>
      <c r="C93" s="67"/>
      <c r="D93" s="67"/>
      <c r="E93" s="67"/>
      <c r="F93" s="67"/>
      <c r="G93" s="67"/>
      <c r="H93" s="68"/>
      <c r="I93" s="4" t="str">
        <f>Vent!E83</f>
        <v>A</v>
      </c>
      <c r="J93" s="4">
        <f>Vent!F83</f>
        <v>3</v>
      </c>
      <c r="K93" s="74">
        <f>Vent!G83</f>
        <v>0</v>
      </c>
      <c r="L93" s="74">
        <f>Vent!H83</f>
        <v>0</v>
      </c>
      <c r="M93" s="4"/>
      <c r="N93" s="290"/>
      <c r="O93" s="290"/>
      <c r="P93" s="290"/>
      <c r="Q93" s="290"/>
      <c r="R93" s="290"/>
      <c r="S93" s="290"/>
      <c r="T93" s="290"/>
      <c r="U93" s="290"/>
      <c r="V93" s="290"/>
      <c r="W93" s="290"/>
      <c r="X93" s="327">
        <f t="shared" si="2"/>
        <v>0</v>
      </c>
      <c r="Y93" s="74" t="str">
        <f t="shared" si="3"/>
        <v> </v>
      </c>
    </row>
    <row r="94" spans="1:25" ht="12.75">
      <c r="A94" s="4">
        <f>Vent!A84</f>
        <v>0</v>
      </c>
      <c r="B94" s="282">
        <f>Vent!B84</f>
        <v>0</v>
      </c>
      <c r="C94" s="67"/>
      <c r="D94" s="67"/>
      <c r="E94" s="67"/>
      <c r="F94" s="67"/>
      <c r="G94" s="67"/>
      <c r="H94" s="68"/>
      <c r="I94" s="4" t="str">
        <f>Vent!E84</f>
        <v>A</v>
      </c>
      <c r="J94" s="4">
        <f>Vent!F84</f>
        <v>3</v>
      </c>
      <c r="K94" s="74">
        <f>Vent!G84</f>
        <v>0</v>
      </c>
      <c r="L94" s="74">
        <f>Vent!H84</f>
        <v>0</v>
      </c>
      <c r="M94" s="4"/>
      <c r="N94" s="290"/>
      <c r="O94" s="290"/>
      <c r="P94" s="290"/>
      <c r="Q94" s="290"/>
      <c r="R94" s="290"/>
      <c r="S94" s="290"/>
      <c r="T94" s="290"/>
      <c r="U94" s="290"/>
      <c r="V94" s="290"/>
      <c r="W94" s="290"/>
      <c r="X94" s="327">
        <f t="shared" si="2"/>
        <v>0</v>
      </c>
      <c r="Y94" s="74" t="str">
        <f t="shared" si="3"/>
        <v> </v>
      </c>
    </row>
    <row r="95" spans="1:25" ht="12.75">
      <c r="A95" s="4">
        <f>Vent!A85</f>
        <v>0</v>
      </c>
      <c r="B95" s="282">
        <f>Vent!B85</f>
        <v>0</v>
      </c>
      <c r="C95" s="67"/>
      <c r="D95" s="67"/>
      <c r="E95" s="67"/>
      <c r="F95" s="67"/>
      <c r="G95" s="67"/>
      <c r="H95" s="68"/>
      <c r="I95" s="4" t="str">
        <f>Vent!E85</f>
        <v>A</v>
      </c>
      <c r="J95" s="4">
        <f>Vent!F85</f>
        <v>3</v>
      </c>
      <c r="K95" s="74">
        <f>Vent!G85</f>
        <v>0</v>
      </c>
      <c r="L95" s="74">
        <f>Vent!H85</f>
        <v>0</v>
      </c>
      <c r="M95" s="4"/>
      <c r="N95" s="290"/>
      <c r="O95" s="290"/>
      <c r="P95" s="290"/>
      <c r="Q95" s="290"/>
      <c r="R95" s="290"/>
      <c r="S95" s="290"/>
      <c r="T95" s="290"/>
      <c r="U95" s="290"/>
      <c r="V95" s="290"/>
      <c r="W95" s="290"/>
      <c r="X95" s="327">
        <f t="shared" si="2"/>
        <v>0</v>
      </c>
      <c r="Y95" s="74" t="str">
        <f t="shared" si="3"/>
        <v> </v>
      </c>
    </row>
    <row r="96" spans="1:25" ht="12.75">
      <c r="A96" s="4">
        <f>Kyla!A53</f>
        <v>0</v>
      </c>
      <c r="B96" s="282">
        <f>Kyla!B53</f>
        <v>0</v>
      </c>
      <c r="C96" s="67"/>
      <c r="D96" s="67"/>
      <c r="E96" s="67"/>
      <c r="F96" s="67"/>
      <c r="G96" s="67"/>
      <c r="H96" s="68"/>
      <c r="I96" s="4" t="str">
        <f>Kyla!E53</f>
        <v>C</v>
      </c>
      <c r="J96" s="4">
        <f>Kyla!F53</f>
        <v>3</v>
      </c>
      <c r="K96" s="74">
        <f>Kyla!G53</f>
        <v>0</v>
      </c>
      <c r="L96" s="74">
        <f>Kyla!H53</f>
        <v>0</v>
      </c>
      <c r="M96" s="4"/>
      <c r="N96" s="290"/>
      <c r="O96" s="290"/>
      <c r="P96" s="290"/>
      <c r="Q96" s="290"/>
      <c r="R96" s="290"/>
      <c r="S96" s="290"/>
      <c r="T96" s="290"/>
      <c r="U96" s="290"/>
      <c r="V96" s="290"/>
      <c r="W96" s="290"/>
      <c r="X96" s="327">
        <f t="shared" si="2"/>
        <v>0</v>
      </c>
      <c r="Y96" s="74" t="str">
        <f t="shared" si="3"/>
        <v> </v>
      </c>
    </row>
    <row r="97" spans="1:25" ht="12.75">
      <c r="A97" s="4">
        <f>Kyla!A54</f>
        <v>0</v>
      </c>
      <c r="B97" s="282">
        <f>Kyla!B54</f>
        <v>0</v>
      </c>
      <c r="C97" s="67"/>
      <c r="D97" s="67"/>
      <c r="E97" s="67"/>
      <c r="F97" s="67"/>
      <c r="G97" s="67"/>
      <c r="H97" s="68"/>
      <c r="I97" s="4" t="str">
        <f>Kyla!E54</f>
        <v>C</v>
      </c>
      <c r="J97" s="4">
        <f>Kyla!F54</f>
        <v>3</v>
      </c>
      <c r="K97" s="74">
        <f>Kyla!G54</f>
        <v>0</v>
      </c>
      <c r="L97" s="74">
        <f>Kyla!H54</f>
        <v>0</v>
      </c>
      <c r="M97" s="4"/>
      <c r="N97" s="290"/>
      <c r="O97" s="290"/>
      <c r="P97" s="290"/>
      <c r="Q97" s="290"/>
      <c r="R97" s="290"/>
      <c r="S97" s="290"/>
      <c r="T97" s="290"/>
      <c r="U97" s="290"/>
      <c r="V97" s="290"/>
      <c r="W97" s="290"/>
      <c r="X97" s="327">
        <f t="shared" si="2"/>
        <v>0</v>
      </c>
      <c r="Y97" s="74" t="str">
        <f t="shared" si="3"/>
        <v> </v>
      </c>
    </row>
    <row r="98" spans="1:25" ht="12.75">
      <c r="A98" s="4">
        <f>'Belysn.'!A55</f>
        <v>0</v>
      </c>
      <c r="B98" s="282">
        <f>'Belysn.'!B55</f>
        <v>0</v>
      </c>
      <c r="C98" s="67"/>
      <c r="D98" s="67"/>
      <c r="E98" s="67"/>
      <c r="F98" s="67"/>
      <c r="G98" s="67"/>
      <c r="H98" s="68"/>
      <c r="I98" s="4" t="str">
        <f>'Belysn.'!E55</f>
        <v>EL-B</v>
      </c>
      <c r="J98" s="4">
        <f>'Belysn.'!F55</f>
        <v>3</v>
      </c>
      <c r="K98" s="74">
        <f>'Belysn.'!G55</f>
        <v>0</v>
      </c>
      <c r="L98" s="74">
        <f>'Belysn.'!H55</f>
        <v>0</v>
      </c>
      <c r="M98" s="4"/>
      <c r="N98" s="290"/>
      <c r="O98" s="290"/>
      <c r="P98" s="290"/>
      <c r="Q98" s="290"/>
      <c r="R98" s="290"/>
      <c r="S98" s="290"/>
      <c r="T98" s="290"/>
      <c r="U98" s="290"/>
      <c r="V98" s="290"/>
      <c r="W98" s="290"/>
      <c r="X98" s="327">
        <f t="shared" si="2"/>
        <v>0</v>
      </c>
      <c r="Y98" s="74" t="str">
        <f t="shared" si="3"/>
        <v> </v>
      </c>
    </row>
    <row r="99" spans="1:25" ht="12.75">
      <c r="A99" s="4">
        <f>'Belysn.'!A56</f>
        <v>0</v>
      </c>
      <c r="B99" s="282">
        <f>'Belysn.'!B56</f>
        <v>0</v>
      </c>
      <c r="C99" s="67"/>
      <c r="D99" s="67"/>
      <c r="E99" s="67"/>
      <c r="F99" s="67"/>
      <c r="G99" s="67"/>
      <c r="H99" s="68"/>
      <c r="I99" s="4" t="str">
        <f>'Belysn.'!E56</f>
        <v>EL-B</v>
      </c>
      <c r="J99" s="4">
        <f>'Belysn.'!F56</f>
        <v>3</v>
      </c>
      <c r="K99" s="74">
        <f>'Belysn.'!G56</f>
        <v>0</v>
      </c>
      <c r="L99" s="74">
        <f>'Belysn.'!H56</f>
        <v>0</v>
      </c>
      <c r="M99" s="4"/>
      <c r="N99" s="290"/>
      <c r="O99" s="290"/>
      <c r="P99" s="290"/>
      <c r="Q99" s="290"/>
      <c r="R99" s="290"/>
      <c r="S99" s="290"/>
      <c r="T99" s="290"/>
      <c r="U99" s="290"/>
      <c r="V99" s="290"/>
      <c r="W99" s="290"/>
      <c r="X99" s="327">
        <f t="shared" si="2"/>
        <v>0</v>
      </c>
      <c r="Y99" s="74" t="str">
        <f t="shared" si="3"/>
        <v> </v>
      </c>
    </row>
    <row r="100" spans="1:25" ht="12.75">
      <c r="A100" s="4">
        <f>'Belysn.'!A57</f>
        <v>0</v>
      </c>
      <c r="B100" s="282">
        <f>'Belysn.'!B57</f>
        <v>0</v>
      </c>
      <c r="C100" s="67"/>
      <c r="D100" s="67"/>
      <c r="E100" s="67"/>
      <c r="F100" s="67"/>
      <c r="G100" s="67"/>
      <c r="H100" s="68"/>
      <c r="I100" s="4" t="str">
        <f>'Belysn.'!E57</f>
        <v>EL-B</v>
      </c>
      <c r="J100" s="4">
        <f>'Belysn.'!F57</f>
        <v>3</v>
      </c>
      <c r="K100" s="74">
        <f>'Belysn.'!G57</f>
        <v>0</v>
      </c>
      <c r="L100" s="74">
        <f>'Belysn.'!H57</f>
        <v>0</v>
      </c>
      <c r="M100" s="4"/>
      <c r="N100" s="290"/>
      <c r="O100" s="290"/>
      <c r="P100" s="290"/>
      <c r="Q100" s="290"/>
      <c r="R100" s="290"/>
      <c r="S100" s="290"/>
      <c r="T100" s="290"/>
      <c r="U100" s="290"/>
      <c r="V100" s="290"/>
      <c r="W100" s="290"/>
      <c r="X100" s="327">
        <f t="shared" si="2"/>
        <v>0</v>
      </c>
      <c r="Y100" s="74" t="str">
        <f t="shared" si="3"/>
        <v> </v>
      </c>
    </row>
    <row r="101" spans="1:25" ht="12.75">
      <c r="A101" s="14">
        <f>Elsystem!A45</f>
        <v>0</v>
      </c>
      <c r="B101" s="207">
        <f>Elsystem!B45</f>
        <v>0</v>
      </c>
      <c r="C101" s="67"/>
      <c r="D101" s="67"/>
      <c r="E101" s="67"/>
      <c r="F101" s="67"/>
      <c r="G101" s="67"/>
      <c r="H101" s="68"/>
      <c r="I101" s="4" t="str">
        <f>Elsystem!E45</f>
        <v>EL</v>
      </c>
      <c r="J101" s="4">
        <f>Elsystem!F45</f>
        <v>3</v>
      </c>
      <c r="K101" s="74">
        <f>Elsystem!G45</f>
        <v>0</v>
      </c>
      <c r="L101" s="74">
        <f>Elsystem!H45</f>
        <v>0</v>
      </c>
      <c r="M101" s="4"/>
      <c r="N101" s="290"/>
      <c r="O101" s="290"/>
      <c r="P101" s="290"/>
      <c r="Q101" s="290"/>
      <c r="R101" s="290"/>
      <c r="S101" s="290"/>
      <c r="T101" s="290"/>
      <c r="U101" s="290"/>
      <c r="V101" s="290"/>
      <c r="W101" s="290"/>
      <c r="X101" s="327">
        <f t="shared" si="2"/>
        <v>0</v>
      </c>
      <c r="Y101" s="74" t="str">
        <f t="shared" si="3"/>
        <v> </v>
      </c>
    </row>
    <row r="102" spans="1:25" ht="12.75">
      <c r="A102" s="14">
        <f>VA!A54</f>
        <v>0</v>
      </c>
      <c r="B102" s="207">
        <f>VA!B54</f>
        <v>0</v>
      </c>
      <c r="C102" s="67"/>
      <c r="D102" s="67"/>
      <c r="E102" s="67"/>
      <c r="F102" s="67"/>
      <c r="G102" s="67"/>
      <c r="H102" s="68"/>
      <c r="I102" s="4" t="str">
        <f>VA!E54</f>
        <v>VA</v>
      </c>
      <c r="J102" s="4">
        <f>VA!F54</f>
        <v>3</v>
      </c>
      <c r="K102" s="74">
        <f>VA!G54</f>
        <v>0</v>
      </c>
      <c r="L102" s="74">
        <f>VA!H54</f>
        <v>0</v>
      </c>
      <c r="M102" s="4"/>
      <c r="N102" s="290"/>
      <c r="O102" s="290"/>
      <c r="P102" s="290"/>
      <c r="Q102" s="290"/>
      <c r="R102" s="290"/>
      <c r="S102" s="290"/>
      <c r="T102" s="290"/>
      <c r="U102" s="290"/>
      <c r="V102" s="290"/>
      <c r="W102" s="290"/>
      <c r="X102" s="327">
        <f t="shared" si="2"/>
        <v>0</v>
      </c>
      <c r="Y102" s="74" t="str">
        <f t="shared" si="3"/>
        <v> </v>
      </c>
    </row>
    <row r="103" spans="1:25" ht="12.75">
      <c r="A103" s="14">
        <f>VA!A55</f>
        <v>0</v>
      </c>
      <c r="B103" s="207">
        <f>VA!B55</f>
        <v>0</v>
      </c>
      <c r="C103" s="67"/>
      <c r="D103" s="67"/>
      <c r="E103" s="67"/>
      <c r="F103" s="67"/>
      <c r="G103" s="67"/>
      <c r="H103" s="68"/>
      <c r="I103" s="4" t="str">
        <f>VA!E55</f>
        <v>VA</v>
      </c>
      <c r="J103" s="4">
        <f>VA!F55</f>
        <v>3</v>
      </c>
      <c r="K103" s="74">
        <f>VA!G55</f>
        <v>0</v>
      </c>
      <c r="L103" s="74">
        <f>VA!H55</f>
        <v>0</v>
      </c>
      <c r="M103" s="4"/>
      <c r="N103" s="290"/>
      <c r="O103" s="290"/>
      <c r="P103" s="290"/>
      <c r="Q103" s="290"/>
      <c r="R103" s="290"/>
      <c r="S103" s="290"/>
      <c r="T103" s="290"/>
      <c r="U103" s="290"/>
      <c r="V103" s="290"/>
      <c r="W103" s="290"/>
      <c r="X103" s="327">
        <f t="shared" si="2"/>
        <v>0</v>
      </c>
      <c r="Y103" s="74" t="str">
        <f t="shared" si="3"/>
        <v> </v>
      </c>
    </row>
    <row r="104" spans="1:25" ht="12.75">
      <c r="A104" s="4">
        <f>'UC-Pann'!A62</f>
        <v>0</v>
      </c>
      <c r="B104" s="282">
        <f>'UC-Pann'!B62</f>
        <v>0</v>
      </c>
      <c r="C104" s="67"/>
      <c r="D104" s="67"/>
      <c r="E104" s="67"/>
      <c r="F104" s="67"/>
      <c r="G104" s="67"/>
      <c r="H104" s="68"/>
      <c r="I104" s="4" t="str">
        <f>'UC-Pann'!E62</f>
        <v>UC-P</v>
      </c>
      <c r="J104" s="4">
        <f>'UC-Pann'!F62</f>
        <v>3</v>
      </c>
      <c r="K104" s="367"/>
      <c r="L104" s="367"/>
      <c r="M104" s="4"/>
      <c r="N104" s="290"/>
      <c r="O104" s="290"/>
      <c r="P104" s="290"/>
      <c r="Q104" s="290"/>
      <c r="R104" s="290"/>
      <c r="S104" s="290"/>
      <c r="T104" s="290"/>
      <c r="U104" s="290"/>
      <c r="V104" s="290"/>
      <c r="W104" s="290"/>
      <c r="X104" s="327">
        <f t="shared" si="2"/>
        <v>0</v>
      </c>
      <c r="Y104" s="74" t="str">
        <f t="shared" si="3"/>
        <v> </v>
      </c>
    </row>
    <row r="105" spans="1:25" ht="12.75">
      <c r="A105" s="4">
        <f>Varmv!A48</f>
        <v>0</v>
      </c>
      <c r="B105" s="282">
        <f>Varmv!B48</f>
        <v>0</v>
      </c>
      <c r="C105" s="67"/>
      <c r="D105" s="67"/>
      <c r="E105" s="67"/>
      <c r="F105" s="67"/>
      <c r="G105" s="67"/>
      <c r="H105" s="68"/>
      <c r="I105" s="4" t="str">
        <f>Varmv!E48</f>
        <v>VV</v>
      </c>
      <c r="J105" s="4">
        <f>Varmv!F48</f>
        <v>3</v>
      </c>
      <c r="K105" s="74">
        <f>Varmv!G48</f>
        <v>0</v>
      </c>
      <c r="L105" s="74">
        <f>Varmv!H48</f>
        <v>0</v>
      </c>
      <c r="M105" s="4"/>
      <c r="N105" s="290"/>
      <c r="O105" s="290"/>
      <c r="P105" s="290"/>
      <c r="Q105" s="290"/>
      <c r="R105" s="290"/>
      <c r="S105" s="290"/>
      <c r="T105" s="290"/>
      <c r="U105" s="290"/>
      <c r="V105" s="290"/>
      <c r="W105" s="290"/>
      <c r="X105" s="327">
        <f t="shared" si="2"/>
        <v>0</v>
      </c>
      <c r="Y105" s="74" t="str">
        <f t="shared" si="3"/>
        <v> </v>
      </c>
    </row>
    <row r="106" spans="1:25" ht="12.75">
      <c r="A106" s="4">
        <f>Varmv!A49</f>
        <v>0</v>
      </c>
      <c r="B106" s="282">
        <f>Varmv!B49</f>
        <v>0</v>
      </c>
      <c r="C106" s="67"/>
      <c r="D106" s="67"/>
      <c r="E106" s="67"/>
      <c r="F106" s="67"/>
      <c r="G106" s="67"/>
      <c r="H106" s="68"/>
      <c r="I106" s="4" t="str">
        <f>Varmv!E49</f>
        <v>VV</v>
      </c>
      <c r="J106" s="4">
        <f>Varmv!F49</f>
        <v>3</v>
      </c>
      <c r="K106" s="74">
        <f>Varmv!G49</f>
        <v>0</v>
      </c>
      <c r="L106" s="74">
        <f>Varmv!H49</f>
        <v>0</v>
      </c>
      <c r="M106" s="4"/>
      <c r="N106" s="290"/>
      <c r="O106" s="290"/>
      <c r="P106" s="290"/>
      <c r="Q106" s="290"/>
      <c r="R106" s="290"/>
      <c r="S106" s="290"/>
      <c r="T106" s="290"/>
      <c r="U106" s="290"/>
      <c r="V106" s="290"/>
      <c r="W106" s="290"/>
      <c r="X106" s="327">
        <f t="shared" si="2"/>
        <v>0</v>
      </c>
      <c r="Y106" s="74" t="str">
        <f t="shared" si="3"/>
        <v> </v>
      </c>
    </row>
    <row r="107" spans="1:25" ht="12.75">
      <c r="A107" s="4">
        <f>'VP-SOL'!A71</f>
        <v>0</v>
      </c>
      <c r="B107" s="282">
        <f>'VP-SOL'!B71</f>
        <v>0</v>
      </c>
      <c r="C107" s="67"/>
      <c r="D107" s="67"/>
      <c r="E107" s="67"/>
      <c r="F107" s="67"/>
      <c r="G107" s="67"/>
      <c r="H107" s="68"/>
      <c r="I107" s="4" t="str">
        <f>'VP-SOL'!G71</f>
        <v>VP</v>
      </c>
      <c r="J107" s="4">
        <f>'VP-SOL'!H71</f>
        <v>3</v>
      </c>
      <c r="K107" s="367"/>
      <c r="L107" s="367"/>
      <c r="M107" s="4"/>
      <c r="N107" s="290"/>
      <c r="O107" s="290"/>
      <c r="P107" s="290"/>
      <c r="Q107" s="290"/>
      <c r="R107" s="290"/>
      <c r="S107" s="290"/>
      <c r="T107" s="290"/>
      <c r="U107" s="290"/>
      <c r="V107" s="290"/>
      <c r="W107" s="290"/>
      <c r="X107" s="327">
        <f t="shared" si="2"/>
        <v>0</v>
      </c>
      <c r="Y107" s="74" t="str">
        <f t="shared" si="3"/>
        <v> </v>
      </c>
    </row>
    <row r="108" spans="1:25" ht="12.75">
      <c r="A108" s="4">
        <f>'VP-SOL'!A72</f>
        <v>0</v>
      </c>
      <c r="B108" s="282">
        <f>'VP-SOL'!B72</f>
        <v>0</v>
      </c>
      <c r="C108" s="67"/>
      <c r="D108" s="67"/>
      <c r="E108" s="67"/>
      <c r="F108" s="67"/>
      <c r="G108" s="67"/>
      <c r="H108" s="68"/>
      <c r="I108" s="4" t="str">
        <f>'VP-SOL'!G72</f>
        <v>VP</v>
      </c>
      <c r="J108" s="4">
        <f>'VP-SOL'!H72</f>
        <v>3</v>
      </c>
      <c r="K108" s="367"/>
      <c r="L108" s="367"/>
      <c r="M108" s="4"/>
      <c r="N108" s="290"/>
      <c r="O108" s="290"/>
      <c r="P108" s="290"/>
      <c r="Q108" s="290"/>
      <c r="R108" s="290"/>
      <c r="S108" s="290"/>
      <c r="T108" s="290"/>
      <c r="U108" s="290"/>
      <c r="V108" s="290"/>
      <c r="W108" s="290"/>
      <c r="X108" s="327">
        <f t="shared" si="2"/>
        <v>0</v>
      </c>
      <c r="Y108" s="74" t="str">
        <f t="shared" si="3"/>
        <v> </v>
      </c>
    </row>
    <row r="109" spans="1:25" ht="12.75">
      <c r="A109" s="4">
        <f>'VP-SOL'!A80</f>
        <v>0</v>
      </c>
      <c r="B109" s="282">
        <f>'VP-SOL'!B80</f>
        <v>0</v>
      </c>
      <c r="C109" s="67"/>
      <c r="D109" s="67"/>
      <c r="E109" s="67"/>
      <c r="F109" s="67"/>
      <c r="G109" s="67"/>
      <c r="H109" s="68"/>
      <c r="I109" s="4" t="str">
        <f>'VP-SOL'!G80</f>
        <v>S</v>
      </c>
      <c r="J109" s="4">
        <f>'VP-SOL'!H80</f>
        <v>3</v>
      </c>
      <c r="K109" s="367"/>
      <c r="L109" s="367"/>
      <c r="M109" s="4"/>
      <c r="N109" s="290"/>
      <c r="O109" s="290"/>
      <c r="P109" s="290"/>
      <c r="Q109" s="290"/>
      <c r="R109" s="290"/>
      <c r="S109" s="290"/>
      <c r="T109" s="290"/>
      <c r="U109" s="290"/>
      <c r="V109" s="290"/>
      <c r="W109" s="290"/>
      <c r="X109" s="327">
        <f t="shared" si="2"/>
        <v>0</v>
      </c>
      <c r="Y109" s="74" t="str">
        <f t="shared" si="3"/>
        <v> </v>
      </c>
    </row>
    <row r="110" spans="1:25" ht="12.75">
      <c r="A110" s="4">
        <f>'VP-SOL'!A81</f>
        <v>0</v>
      </c>
      <c r="B110" s="282">
        <f>'VP-SOL'!B81</f>
        <v>0</v>
      </c>
      <c r="C110" s="67"/>
      <c r="D110" s="67"/>
      <c r="E110" s="67"/>
      <c r="F110" s="67"/>
      <c r="G110" s="67"/>
      <c r="H110" s="68"/>
      <c r="I110" s="4" t="str">
        <f>'VP-SOL'!G81</f>
        <v>S</v>
      </c>
      <c r="J110" s="4">
        <f>'VP-SOL'!H81</f>
        <v>3</v>
      </c>
      <c r="K110" s="367"/>
      <c r="L110" s="367"/>
      <c r="M110" s="4"/>
      <c r="N110" s="290"/>
      <c r="O110" s="290"/>
      <c r="P110" s="290"/>
      <c r="Q110" s="290"/>
      <c r="R110" s="290"/>
      <c r="S110" s="290"/>
      <c r="T110" s="290"/>
      <c r="U110" s="290"/>
      <c r="V110" s="290"/>
      <c r="W110" s="290"/>
      <c r="X110" s="327">
        <f t="shared" si="2"/>
        <v>0</v>
      </c>
      <c r="Y110" s="74" t="str">
        <f t="shared" si="3"/>
        <v> </v>
      </c>
    </row>
    <row r="111" spans="1:25" ht="12.75">
      <c r="A111" s="4"/>
      <c r="B111" s="282"/>
      <c r="C111" s="67"/>
      <c r="D111" s="67"/>
      <c r="E111" s="67"/>
      <c r="F111" s="67"/>
      <c r="G111" s="67"/>
      <c r="H111" s="68"/>
      <c r="I111" s="4"/>
      <c r="J111" s="4"/>
      <c r="K111" s="74"/>
      <c r="L111" s="74"/>
      <c r="M111" s="4"/>
      <c r="N111" s="290"/>
      <c r="O111" s="290"/>
      <c r="P111" s="290"/>
      <c r="Q111" s="290"/>
      <c r="R111" s="290"/>
      <c r="S111" s="290"/>
      <c r="T111" s="290"/>
      <c r="U111" s="290"/>
      <c r="V111" s="290"/>
      <c r="W111" s="290"/>
      <c r="X111" s="327">
        <f t="shared" si="2"/>
        <v>0</v>
      </c>
      <c r="Y111" s="74" t="str">
        <f t="shared" si="3"/>
        <v> </v>
      </c>
    </row>
    <row r="112" spans="1:25" ht="12.75">
      <c r="A112" s="4"/>
      <c r="B112" s="282"/>
      <c r="C112" s="67"/>
      <c r="D112" s="67"/>
      <c r="E112" s="67"/>
      <c r="F112" s="67"/>
      <c r="G112" s="67"/>
      <c r="H112" s="68"/>
      <c r="I112" s="4"/>
      <c r="J112" s="4"/>
      <c r="K112" s="74"/>
      <c r="L112" s="74"/>
      <c r="M112" s="4"/>
      <c r="N112" s="290"/>
      <c r="O112" s="290"/>
      <c r="P112" s="290"/>
      <c r="Q112" s="290"/>
      <c r="R112" s="290"/>
      <c r="S112" s="290"/>
      <c r="T112" s="290"/>
      <c r="U112" s="290"/>
      <c r="V112" s="290"/>
      <c r="W112" s="290"/>
      <c r="X112" s="327">
        <f t="shared" si="2"/>
        <v>0</v>
      </c>
      <c r="Y112" s="74" t="str">
        <f t="shared" si="3"/>
        <v> </v>
      </c>
    </row>
    <row r="113" spans="1:25" ht="12.75">
      <c r="A113" s="4"/>
      <c r="B113" s="282"/>
      <c r="C113" s="67"/>
      <c r="D113" s="67"/>
      <c r="E113" s="67"/>
      <c r="F113" s="67"/>
      <c r="G113" s="67"/>
      <c r="H113" s="68"/>
      <c r="I113" s="4"/>
      <c r="J113" s="4"/>
      <c r="K113" s="74"/>
      <c r="L113" s="74"/>
      <c r="M113" s="4"/>
      <c r="N113" s="290"/>
      <c r="O113" s="290"/>
      <c r="P113" s="290"/>
      <c r="Q113" s="290"/>
      <c r="R113" s="290"/>
      <c r="S113" s="290"/>
      <c r="T113" s="290"/>
      <c r="U113" s="290"/>
      <c r="V113" s="290"/>
      <c r="W113" s="290"/>
      <c r="X113" s="327">
        <f t="shared" si="2"/>
        <v>0</v>
      </c>
      <c r="Y113" s="74" t="str">
        <f t="shared" si="3"/>
        <v> </v>
      </c>
    </row>
    <row r="114" spans="1:25" ht="12.75">
      <c r="A114" s="4"/>
      <c r="B114" s="282"/>
      <c r="C114" s="67"/>
      <c r="D114" s="67"/>
      <c r="E114" s="67"/>
      <c r="F114" s="67"/>
      <c r="G114" s="67"/>
      <c r="H114" s="68"/>
      <c r="I114" s="4"/>
      <c r="J114" s="4"/>
      <c r="K114" s="74"/>
      <c r="L114" s="74"/>
      <c r="M114" s="4"/>
      <c r="N114" s="290"/>
      <c r="O114" s="290"/>
      <c r="P114" s="290"/>
      <c r="Q114" s="290"/>
      <c r="R114" s="290"/>
      <c r="S114" s="290"/>
      <c r="T114" s="290"/>
      <c r="U114" s="290"/>
      <c r="V114" s="290"/>
      <c r="W114" s="290"/>
      <c r="X114" s="327">
        <f t="shared" si="2"/>
        <v>0</v>
      </c>
      <c r="Y114" s="74" t="str">
        <f t="shared" si="3"/>
        <v> </v>
      </c>
    </row>
    <row r="115" spans="1:13" ht="12.75">
      <c r="A115"/>
      <c r="B115"/>
      <c r="C115"/>
      <c r="D115"/>
      <c r="E115"/>
      <c r="F115"/>
      <c r="G115"/>
      <c r="H115"/>
      <c r="I115"/>
      <c r="J115"/>
      <c r="K115"/>
      <c r="L115"/>
      <c r="M115"/>
    </row>
    <row r="116" spans="1:13" ht="12.75">
      <c r="A116"/>
      <c r="B116"/>
      <c r="C116"/>
      <c r="D116"/>
      <c r="E116"/>
      <c r="F116"/>
      <c r="G116"/>
      <c r="H116"/>
      <c r="I116"/>
      <c r="J116"/>
      <c r="K116"/>
      <c r="L116"/>
      <c r="M116"/>
    </row>
  </sheetData>
  <printOptions/>
  <pageMargins left="0.35433070866141736" right="0.35433070866141736" top="0.984251968503937" bottom="0.1968503937007874" header="0.5118110236220472" footer="0.31496062992125984"/>
  <pageSetup orientation="landscape" paperSize="9"/>
  <rowBreaks count="2" manualBreakCount="2">
    <brk id="38" max="30" man="1"/>
    <brk id="76" max="30" man="1"/>
  </rowBreaks>
  <colBreaks count="1" manualBreakCount="1">
    <brk id="14" max="113" man="1"/>
  </colBreaks>
  <legacyDrawing r:id="rId2"/>
</worksheet>
</file>

<file path=xl/worksheets/sheet17.xml><?xml version="1.0" encoding="utf-8"?>
<worksheet xmlns="http://schemas.openxmlformats.org/spreadsheetml/2006/main" xmlns:r="http://schemas.openxmlformats.org/officeDocument/2006/relationships">
  <dimension ref="C1:X45"/>
  <sheetViews>
    <sheetView workbookViewId="0" topLeftCell="A9">
      <selection activeCell="U6" sqref="U5:U6"/>
    </sheetView>
  </sheetViews>
  <sheetFormatPr defaultColWidth="11.00390625" defaultRowHeight="12.75"/>
  <cols>
    <col min="1" max="8" width="4.00390625" style="756" customWidth="1"/>
    <col min="9" max="9" width="4.125" style="756" customWidth="1"/>
    <col min="10" max="11" width="4.00390625" style="756" customWidth="1"/>
    <col min="12" max="12" width="3.875" style="756" customWidth="1"/>
    <col min="13" max="13" width="3.75390625" style="756" customWidth="1"/>
    <col min="14" max="21" width="4.00390625" style="756" customWidth="1"/>
    <col min="22" max="22" width="7.875" style="756" customWidth="1"/>
    <col min="23" max="23" width="5.875" style="756" customWidth="1"/>
    <col min="24" max="16384" width="7.875" style="756" customWidth="1"/>
  </cols>
  <sheetData>
    <row r="1" spans="22:23" ht="12.75">
      <c r="V1" s="763" t="s">
        <v>943</v>
      </c>
      <c r="W1" s="188" t="s">
        <v>847</v>
      </c>
    </row>
    <row r="2" ht="16.5"/>
    <row r="3" ht="16.5"/>
    <row r="4" ht="16.5"/>
    <row r="5" ht="18">
      <c r="C5" s="757" t="s">
        <v>1336</v>
      </c>
    </row>
    <row r="6" ht="16.5"/>
    <row r="7" ht="16.5"/>
    <row r="8" spans="22:24" ht="16.5">
      <c r="V8" s="763" t="s">
        <v>1143</v>
      </c>
      <c r="W8" s="758">
        <v>100</v>
      </c>
      <c r="X8" s="762" t="s">
        <v>1144</v>
      </c>
    </row>
    <row r="9" ht="16.5"/>
    <row r="10" spans="22:23" ht="16.5">
      <c r="V10" s="756" t="s">
        <v>1337</v>
      </c>
      <c r="W10" s="756" t="s">
        <v>1257</v>
      </c>
    </row>
    <row r="11" ht="16.5"/>
    <row r="12" spans="22:23" ht="16.5">
      <c r="V12" s="758">
        <v>50</v>
      </c>
      <c r="W12" s="756" t="s">
        <v>1258</v>
      </c>
    </row>
    <row r="13" spans="22:23" ht="16.5">
      <c r="V13" s="758">
        <v>80</v>
      </c>
      <c r="W13" s="756" t="s">
        <v>1259</v>
      </c>
    </row>
    <row r="14" spans="22:23" ht="16.5">
      <c r="V14" s="758">
        <v>110</v>
      </c>
      <c r="W14" s="756" t="s">
        <v>1057</v>
      </c>
    </row>
    <row r="15" spans="22:23" ht="16.5">
      <c r="V15" s="758">
        <v>140</v>
      </c>
      <c r="W15" s="756" t="s">
        <v>1058</v>
      </c>
    </row>
    <row r="16" spans="22:23" ht="16.5">
      <c r="V16" s="758">
        <v>170</v>
      </c>
      <c r="W16" s="756" t="s">
        <v>249</v>
      </c>
    </row>
    <row r="17" spans="22:23" ht="16.5">
      <c r="V17" s="758">
        <v>200</v>
      </c>
      <c r="W17" s="756" t="s">
        <v>250</v>
      </c>
    </row>
    <row r="18" spans="22:23" ht="16.5">
      <c r="V18" s="758">
        <v>230</v>
      </c>
      <c r="W18" s="756" t="s">
        <v>1059</v>
      </c>
    </row>
    <row r="19" spans="8:22" ht="16.5">
      <c r="H19" s="756" t="str">
        <f>IF($W$8&lt;=V12,W12," ")</f>
        <v> </v>
      </c>
      <c r="V19" s="758"/>
    </row>
    <row r="20" ht="16.5">
      <c r="H20" s="756" t="str">
        <f>IF(AND(V12&lt;$W$8,$W$8&lt;=V13),W13," ")</f>
        <v> </v>
      </c>
    </row>
    <row r="21" ht="16.5">
      <c r="H21" s="756" t="str">
        <f>IF(AND(V13&lt;$W$8,$W$8&lt;=V14),W14," ")</f>
        <v>A3</v>
      </c>
    </row>
    <row r="22" ht="16.5">
      <c r="H22" s="756" t="str">
        <f>IF(AND(V14&lt;$W$8,$W$8&lt;=V15),W15," ")</f>
        <v> </v>
      </c>
    </row>
    <row r="23" ht="16.5">
      <c r="H23" s="756" t="str">
        <f>IF(AND(V15&lt;$W$8,$W$8&lt;=V16),W16," ")</f>
        <v> </v>
      </c>
    </row>
    <row r="24" ht="16.5">
      <c r="H24" s="756" t="str">
        <f>IF(AND(V16&lt;$W$8,$W$8&lt;=V17),W17," ")</f>
        <v> </v>
      </c>
    </row>
    <row r="25" ht="16.5">
      <c r="H25" s="756" t="str">
        <f>IF(V17&lt;$W$8,W18," ")</f>
        <v> </v>
      </c>
    </row>
    <row r="26" ht="16.5"/>
    <row r="29" spans="3:9" ht="16.5">
      <c r="C29" s="757" t="s">
        <v>1060</v>
      </c>
      <c r="I29" s="757">
        <f>A!$J$3</f>
        <v>0</v>
      </c>
    </row>
    <row r="30" ht="10.5" customHeight="1"/>
    <row r="31" spans="3:10" ht="16.5">
      <c r="C31" s="757" t="s">
        <v>1061</v>
      </c>
      <c r="I31" s="759">
        <f>$W$8</f>
        <v>100</v>
      </c>
      <c r="J31" s="757" t="s">
        <v>455</v>
      </c>
    </row>
    <row r="32" ht="9" customHeight="1">
      <c r="I32" s="760"/>
    </row>
    <row r="33" spans="3:10" ht="16.5">
      <c r="C33" s="757" t="s">
        <v>1062</v>
      </c>
      <c r="I33" s="759" t="e">
        <f>A!$Q$28</f>
        <v>#DIV/0!</v>
      </c>
      <c r="J33" s="757" t="s">
        <v>455</v>
      </c>
    </row>
    <row r="34" ht="9" customHeight="1">
      <c r="I34" s="760"/>
    </row>
    <row r="35" spans="3:10" ht="15.75" customHeight="1">
      <c r="C35" s="757" t="s">
        <v>1063</v>
      </c>
      <c r="I35" s="759">
        <f>A!$S$28</f>
        <v>75.5</v>
      </c>
      <c r="J35" s="757" t="s">
        <v>455</v>
      </c>
    </row>
    <row r="36" ht="9.75" customHeight="1"/>
    <row r="37" spans="3:9" ht="16.5">
      <c r="C37" s="757" t="s">
        <v>1064</v>
      </c>
      <c r="I37" s="761" t="str">
        <f>A!$G$100</f>
        <v>Nej</v>
      </c>
    </row>
    <row r="38" ht="9.75" customHeight="1"/>
    <row r="39" spans="3:9" ht="16.5">
      <c r="C39" s="757" t="s">
        <v>1065</v>
      </c>
      <c r="I39" s="761" t="str">
        <f>A!$G$93</f>
        <v>Ja</v>
      </c>
    </row>
    <row r="40" ht="9.75" customHeight="1"/>
    <row r="41" ht="16.5">
      <c r="C41" s="757" t="s">
        <v>1066</v>
      </c>
    </row>
    <row r="42" ht="9.75" customHeight="1"/>
    <row r="43" ht="16.5">
      <c r="C43" s="757" t="s">
        <v>1275</v>
      </c>
    </row>
    <row r="44" ht="9" customHeight="1"/>
    <row r="45" ht="16.5">
      <c r="C45" s="757" t="s">
        <v>1276</v>
      </c>
    </row>
  </sheetData>
  <printOptions/>
  <pageMargins left="0.9448818897637796" right="0.9448818897637796" top="0.984251968503937" bottom="0.984251968503937" header="0.5118110236220472" footer="0.5118110236220472"/>
  <pageSetup orientation="portrait" paperSize="9"/>
  <drawing r:id="rId3"/>
  <legacyDrawing r:id="rId2"/>
</worksheet>
</file>

<file path=xl/worksheets/sheet18.xml><?xml version="1.0" encoding="utf-8"?>
<worksheet xmlns="http://schemas.openxmlformats.org/spreadsheetml/2006/main" xmlns:r="http://schemas.openxmlformats.org/officeDocument/2006/relationships">
  <dimension ref="A1:AC120"/>
  <sheetViews>
    <sheetView zoomScale="125" zoomScaleNormal="125" workbookViewId="0" topLeftCell="A56">
      <selection activeCell="C65" sqref="C65:L65"/>
    </sheetView>
  </sheetViews>
  <sheetFormatPr defaultColWidth="11.00390625" defaultRowHeight="12.75"/>
  <cols>
    <col min="1" max="1" width="6.25390625" style="124" customWidth="1"/>
    <col min="2" max="2" width="5.25390625" style="124" customWidth="1"/>
    <col min="3" max="5" width="4.875" style="124" customWidth="1"/>
    <col min="6" max="6" width="4.75390625" style="124" customWidth="1"/>
    <col min="7" max="7" width="4.875" style="124" customWidth="1"/>
    <col min="8" max="8" width="4.625" style="124" customWidth="1"/>
    <col min="9" max="9" width="4.875" style="124" customWidth="1"/>
    <col min="10" max="10" width="5.125" style="124" customWidth="1"/>
    <col min="11" max="11" width="4.875" style="124" customWidth="1"/>
    <col min="12" max="12" width="4.75390625" style="124" customWidth="1"/>
    <col min="13" max="14" width="4.375" style="124" customWidth="1"/>
    <col min="15" max="15" width="4.875" style="124" customWidth="1"/>
    <col min="16" max="16" width="3.75390625" style="124" customWidth="1"/>
    <col min="17" max="17" width="3.875" style="124" customWidth="1"/>
    <col min="18" max="18" width="4.25390625" style="124" customWidth="1"/>
    <col min="19" max="19" width="5.625" style="124" customWidth="1"/>
    <col min="20" max="20" width="4.375" style="124" customWidth="1"/>
    <col min="21" max="21" width="4.00390625" style="124" customWidth="1"/>
    <col min="22" max="22" width="4.25390625" style="124" customWidth="1"/>
    <col min="23" max="23" width="4.00390625" style="124" customWidth="1"/>
    <col min="24" max="24" width="3.875" style="124" customWidth="1"/>
    <col min="25" max="25" width="4.625" style="124" customWidth="1"/>
    <col min="26" max="26" width="4.25390625" style="124" customWidth="1"/>
    <col min="27" max="27" width="4.375" style="124" customWidth="1"/>
    <col min="28" max="28" width="5.625" style="124" customWidth="1"/>
    <col min="29" max="16384" width="4.875" style="124" customWidth="1"/>
  </cols>
  <sheetData>
    <row r="1" spans="1:25" ht="16.5">
      <c r="A1" s="137" t="s">
        <v>858</v>
      </c>
      <c r="G1" s="128"/>
      <c r="H1" s="208" t="s">
        <v>859</v>
      </c>
      <c r="I1" s="209"/>
      <c r="J1" s="210"/>
      <c r="K1" s="210"/>
      <c r="L1" s="210"/>
      <c r="M1" s="210"/>
      <c r="N1" s="211"/>
      <c r="O1" s="212" t="s">
        <v>860</v>
      </c>
      <c r="P1" s="134" t="s">
        <v>861</v>
      </c>
      <c r="Q1" s="134" t="s">
        <v>862</v>
      </c>
      <c r="R1" s="213" t="s">
        <v>863</v>
      </c>
      <c r="S1" s="213" t="s">
        <v>671</v>
      </c>
      <c r="T1" s="214" t="s">
        <v>1033</v>
      </c>
      <c r="U1" s="214" t="s">
        <v>1047</v>
      </c>
      <c r="V1" s="214" t="s">
        <v>1031</v>
      </c>
      <c r="W1" s="213" t="s">
        <v>1364</v>
      </c>
      <c r="X1" s="215"/>
      <c r="Y1" s="216"/>
    </row>
    <row r="2" spans="7:24" ht="16.5">
      <c r="G2" s="128"/>
      <c r="H2" s="208" t="s">
        <v>1365</v>
      </c>
      <c r="I2" s="209"/>
      <c r="J2" s="211"/>
      <c r="K2" s="160"/>
      <c r="L2" s="161"/>
      <c r="M2" s="161"/>
      <c r="N2" s="162"/>
      <c r="O2" s="142" t="s">
        <v>1366</v>
      </c>
      <c r="P2" s="217" t="e">
        <f>VALUE(P3)</f>
        <v>#DIV/0!</v>
      </c>
      <c r="Q2" s="218" t="e">
        <f aca="true" t="shared" si="0" ref="Q2:W2">VALUE(Q3)</f>
        <v>#DIV/0!</v>
      </c>
      <c r="R2" s="218" t="e">
        <f t="shared" si="0"/>
        <v>#DIV/0!</v>
      </c>
      <c r="S2" s="218" t="e">
        <f t="shared" si="0"/>
        <v>#DIV/0!</v>
      </c>
      <c r="T2" s="218" t="e">
        <f t="shared" si="0"/>
        <v>#DIV/0!</v>
      </c>
      <c r="U2" s="218" t="e">
        <f t="shared" si="0"/>
        <v>#DIV/0!</v>
      </c>
      <c r="V2" s="218">
        <f t="shared" si="0"/>
        <v>2</v>
      </c>
      <c r="W2" s="218">
        <f t="shared" si="0"/>
        <v>3</v>
      </c>
      <c r="X2" s="122"/>
    </row>
    <row r="3" spans="1:24" ht="16.5">
      <c r="A3" s="124" t="s">
        <v>913</v>
      </c>
      <c r="O3" s="219" t="s">
        <v>914</v>
      </c>
      <c r="P3" s="165" t="e">
        <v>#DIV/0!</v>
      </c>
      <c r="Q3" s="165" t="e">
        <v>#DIV/0!</v>
      </c>
      <c r="R3" s="165" t="e">
        <v>#DIV/0!</v>
      </c>
      <c r="S3" s="165" t="e">
        <v>#DIV/0!</v>
      </c>
      <c r="T3" s="165" t="e">
        <v>#DIV/0!</v>
      </c>
      <c r="U3" s="165" t="e">
        <v>#DIV/0!</v>
      </c>
      <c r="V3" s="165">
        <v>2</v>
      </c>
      <c r="W3" s="165">
        <v>3</v>
      </c>
      <c r="X3" s="122"/>
    </row>
    <row r="4" spans="1:24" ht="16.5">
      <c r="A4" s="128"/>
      <c r="B4" s="208" t="s">
        <v>1106</v>
      </c>
      <c r="C4" s="220"/>
      <c r="D4" s="221"/>
      <c r="E4" s="221"/>
      <c r="F4" s="222"/>
      <c r="G4" s="128"/>
      <c r="H4" s="208" t="s">
        <v>915</v>
      </c>
      <c r="I4" s="223">
        <v>0</v>
      </c>
      <c r="J4" s="224"/>
      <c r="K4" s="225"/>
      <c r="L4" s="225"/>
      <c r="M4" s="225"/>
      <c r="N4" s="226"/>
      <c r="X4" s="122"/>
    </row>
    <row r="5" spans="1:24" ht="16.5">
      <c r="A5" s="128"/>
      <c r="B5" s="227" t="s">
        <v>270</v>
      </c>
      <c r="C5" s="220"/>
      <c r="D5" s="221"/>
      <c r="E5" s="221"/>
      <c r="F5" s="222"/>
      <c r="G5" s="128"/>
      <c r="H5" s="208" t="s">
        <v>916</v>
      </c>
      <c r="I5" s="223">
        <v>1969</v>
      </c>
      <c r="J5" s="228"/>
      <c r="K5" s="229"/>
      <c r="L5" s="229"/>
      <c r="M5" s="229"/>
      <c r="N5" s="230"/>
      <c r="X5" s="122"/>
    </row>
    <row r="6" spans="1:27" ht="16.5">
      <c r="A6" s="128"/>
      <c r="B6" s="227" t="s">
        <v>1285</v>
      </c>
      <c r="C6" s="220"/>
      <c r="D6" s="221"/>
      <c r="E6" s="221"/>
      <c r="F6" s="222"/>
      <c r="G6" s="128"/>
      <c r="H6" s="208" t="s">
        <v>917</v>
      </c>
      <c r="I6" s="231">
        <v>780</v>
      </c>
      <c r="J6" s="228"/>
      <c r="K6" s="229"/>
      <c r="L6" s="229"/>
      <c r="M6" s="229"/>
      <c r="N6" s="230"/>
      <c r="X6" s="215"/>
      <c r="Y6" s="215"/>
      <c r="Z6" s="215"/>
      <c r="AA6" s="215"/>
    </row>
    <row r="7" spans="1:27" ht="16.5">
      <c r="A7" s="128"/>
      <c r="B7" s="227" t="s">
        <v>376</v>
      </c>
      <c r="C7" s="220"/>
      <c r="D7" s="221"/>
      <c r="E7" s="221"/>
      <c r="F7" s="222"/>
      <c r="G7" s="128"/>
      <c r="H7" s="208" t="s">
        <v>761</v>
      </c>
      <c r="I7" s="223">
        <v>0</v>
      </c>
      <c r="J7" s="228"/>
      <c r="K7" s="229"/>
      <c r="L7" s="229"/>
      <c r="M7" s="229"/>
      <c r="N7" s="230"/>
      <c r="AA7" s="216"/>
    </row>
    <row r="8" spans="1:14" ht="16.5">
      <c r="A8" s="128"/>
      <c r="B8" s="227" t="s">
        <v>1245</v>
      </c>
      <c r="C8" s="232"/>
      <c r="D8" s="233">
        <v>0</v>
      </c>
      <c r="E8" s="221"/>
      <c r="F8" s="222"/>
      <c r="G8" s="128"/>
      <c r="H8" s="208" t="s">
        <v>267</v>
      </c>
      <c r="I8" s="223">
        <v>0</v>
      </c>
      <c r="J8" s="228"/>
      <c r="K8" s="229"/>
      <c r="L8" s="229"/>
      <c r="M8" s="229"/>
      <c r="N8" s="230"/>
    </row>
    <row r="9" spans="1:14" ht="16.5">
      <c r="A9" s="128"/>
      <c r="B9" s="227" t="s">
        <v>1091</v>
      </c>
      <c r="C9" s="220"/>
      <c r="D9" s="221"/>
      <c r="E9" s="221"/>
      <c r="F9" s="222"/>
      <c r="G9" s="128"/>
      <c r="H9" s="208" t="s">
        <v>918</v>
      </c>
      <c r="I9" s="231">
        <v>0</v>
      </c>
      <c r="J9" s="228"/>
      <c r="K9" s="229"/>
      <c r="L9" s="229"/>
      <c r="M9" s="229"/>
      <c r="N9" s="230"/>
    </row>
    <row r="10" spans="1:14" ht="16.5">
      <c r="A10" s="128"/>
      <c r="B10" s="227" t="s">
        <v>643</v>
      </c>
      <c r="C10" s="220"/>
      <c r="D10" s="221"/>
      <c r="E10" s="221"/>
      <c r="F10" s="222"/>
      <c r="G10" s="128"/>
      <c r="H10" s="208" t="s">
        <v>919</v>
      </c>
      <c r="I10" s="223" t="s">
        <v>754</v>
      </c>
      <c r="J10" s="228"/>
      <c r="K10" s="229"/>
      <c r="L10" s="229"/>
      <c r="M10" s="229"/>
      <c r="N10" s="230"/>
    </row>
    <row r="11" spans="1:14" ht="16.5">
      <c r="A11" s="128"/>
      <c r="B11" s="227"/>
      <c r="C11" s="220"/>
      <c r="D11" s="221"/>
      <c r="E11" s="221"/>
      <c r="F11" s="222"/>
      <c r="G11" s="128"/>
      <c r="H11" s="208" t="s">
        <v>822</v>
      </c>
      <c r="I11" s="209" t="s">
        <v>1215</v>
      </c>
      <c r="J11" s="228"/>
      <c r="K11" s="229"/>
      <c r="L11" s="229"/>
      <c r="M11" s="229"/>
      <c r="N11" s="230"/>
    </row>
    <row r="12" spans="1:14" ht="16.5">
      <c r="A12" s="128"/>
      <c r="B12" s="227"/>
      <c r="C12" s="220"/>
      <c r="D12" s="221"/>
      <c r="E12" s="221"/>
      <c r="F12" s="222"/>
      <c r="G12" s="128"/>
      <c r="H12" s="208"/>
      <c r="I12" s="209"/>
      <c r="J12" s="234"/>
      <c r="K12" s="235"/>
      <c r="L12" s="235"/>
      <c r="M12" s="235"/>
      <c r="N12" s="236"/>
    </row>
    <row r="13" ht="16.5">
      <c r="A13" s="122" t="s">
        <v>1392</v>
      </c>
    </row>
    <row r="14" ht="16.5">
      <c r="A14" s="122" t="s">
        <v>965</v>
      </c>
    </row>
    <row r="15" ht="16.5"/>
    <row r="16" ht="16.5"/>
    <row r="17" ht="16.5"/>
    <row r="18" ht="16.5"/>
    <row r="19" ht="16.5"/>
    <row r="20" ht="16.5"/>
    <row r="21" ht="16.5"/>
    <row r="22" ht="16.5"/>
    <row r="23" ht="16.5"/>
    <row r="24" ht="16.5"/>
    <row r="25" ht="16.5"/>
    <row r="26" ht="16.5"/>
    <row r="27" ht="16.5"/>
    <row r="28" spans="1:14" ht="16.5">
      <c r="A28" s="124" t="s">
        <v>1173</v>
      </c>
      <c r="H28" s="124" t="s">
        <v>1267</v>
      </c>
      <c r="K28" s="237" t="s">
        <v>1183</v>
      </c>
      <c r="L28" s="237" t="s">
        <v>1268</v>
      </c>
      <c r="M28" s="237" t="s">
        <v>1269</v>
      </c>
      <c r="N28" s="237" t="s">
        <v>365</v>
      </c>
    </row>
    <row r="29" spans="1:14" ht="16.5">
      <c r="A29" s="128"/>
      <c r="B29" s="127" t="s">
        <v>1270</v>
      </c>
      <c r="C29" s="135" t="s">
        <v>762</v>
      </c>
      <c r="D29" s="211"/>
      <c r="H29" s="125"/>
      <c r="I29" s="126"/>
      <c r="J29" s="130" t="s">
        <v>1175</v>
      </c>
      <c r="K29" s="238">
        <v>48.06407319293916</v>
      </c>
      <c r="L29" s="238">
        <v>231.28812641478928</v>
      </c>
      <c r="M29" s="238">
        <v>0</v>
      </c>
      <c r="N29" s="239">
        <v>0.7743070853036489</v>
      </c>
    </row>
    <row r="30" spans="1:14" ht="16.5">
      <c r="A30" s="128"/>
      <c r="B30" s="127" t="s">
        <v>1040</v>
      </c>
      <c r="C30" s="135" t="s">
        <v>291</v>
      </c>
      <c r="D30" s="211"/>
      <c r="E30" s="229"/>
      <c r="F30" s="229"/>
      <c r="G30" s="229"/>
      <c r="H30" s="125"/>
      <c r="I30" s="126"/>
      <c r="J30" s="127" t="s">
        <v>1272</v>
      </c>
      <c r="K30" s="240">
        <v>59</v>
      </c>
      <c r="L30" s="240">
        <v>147</v>
      </c>
      <c r="M30" s="240">
        <v>10</v>
      </c>
      <c r="N30" s="241">
        <v>0.7</v>
      </c>
    </row>
    <row r="31" spans="1:14" ht="16.5">
      <c r="A31" s="128"/>
      <c r="B31" s="127" t="s">
        <v>1273</v>
      </c>
      <c r="C31" s="242" t="s">
        <v>292</v>
      </c>
      <c r="D31" s="211"/>
      <c r="H31" s="125"/>
      <c r="I31" s="126"/>
      <c r="J31" s="127" t="s">
        <v>1274</v>
      </c>
      <c r="K31" s="240"/>
      <c r="L31" s="240"/>
      <c r="M31" s="240"/>
      <c r="N31" s="241"/>
    </row>
    <row r="32" spans="1:11" ht="16.5">
      <c r="A32" s="129"/>
      <c r="B32" s="225"/>
      <c r="C32" s="225"/>
      <c r="D32" s="225"/>
      <c r="E32" s="229"/>
      <c r="F32" s="243"/>
      <c r="G32" s="229"/>
      <c r="H32" s="244"/>
      <c r="I32" s="225"/>
      <c r="J32" s="225"/>
      <c r="K32" s="225"/>
    </row>
    <row r="33" spans="1:14" ht="16.5">
      <c r="A33" s="229"/>
      <c r="B33" s="229"/>
      <c r="C33" s="229"/>
      <c r="D33" s="229"/>
      <c r="E33" s="229"/>
      <c r="F33" s="229"/>
      <c r="G33" s="229"/>
      <c r="H33" s="229"/>
      <c r="I33" s="229"/>
      <c r="J33" s="229"/>
      <c r="K33" s="229"/>
      <c r="M33" s="135" t="str">
        <f>IF(($K$30+$L$30)&lt;($K$29+$L$29),"Sämre",IF(($K$30+$L$30)=($K$29+$L$29),"Lika",IF(($K$30+$L$30)&gt;($K$29+$L$29),"Bättre","--")))</f>
        <v>Sämre</v>
      </c>
      <c r="N33" s="131"/>
    </row>
    <row r="34" ht="16.5"/>
    <row r="35" ht="16.5">
      <c r="J35" s="124" t="s">
        <v>388</v>
      </c>
    </row>
    <row r="36" spans="17:18" ht="16.5">
      <c r="Q36" s="124" t="s">
        <v>388</v>
      </c>
      <c r="R36" s="243"/>
    </row>
    <row r="37" ht="16.5">
      <c r="B37" s="124" t="s">
        <v>388</v>
      </c>
    </row>
    <row r="38" ht="16.5"/>
    <row r="39" ht="16.5"/>
    <row r="40" spans="13:14" ht="16.5">
      <c r="M40" s="245"/>
      <c r="N40" s="245"/>
    </row>
    <row r="41" spans="12:14" ht="16.5">
      <c r="L41"/>
      <c r="M41"/>
      <c r="N41" s="138"/>
    </row>
    <row r="42" spans="12:14" ht="16.5">
      <c r="L42"/>
      <c r="M42"/>
      <c r="N42" s="212"/>
    </row>
    <row r="43" spans="12:14" ht="16.5">
      <c r="L43"/>
      <c r="M43"/>
      <c r="N43" s="212"/>
    </row>
    <row r="44" spans="12:14" ht="16.5">
      <c r="L44"/>
      <c r="M44"/>
      <c r="N44" s="212"/>
    </row>
    <row r="45" spans="12:14" ht="16.5">
      <c r="L45"/>
      <c r="M45"/>
      <c r="N45" s="212"/>
    </row>
    <row r="46" spans="12:14" ht="16.5">
      <c r="L46"/>
      <c r="M46"/>
      <c r="N46" s="212"/>
    </row>
    <row r="47" spans="12:14" ht="16.5">
      <c r="L47" s="122"/>
      <c r="M47" s="212"/>
      <c r="N47" s="212"/>
    </row>
    <row r="48" ht="16.5"/>
    <row r="49" spans="1:14" ht="16.5">
      <c r="A49" s="123" t="s">
        <v>1107</v>
      </c>
      <c r="D49" s="128" t="s">
        <v>970</v>
      </c>
      <c r="E49" s="227"/>
      <c r="F49" s="123" t="s">
        <v>911</v>
      </c>
      <c r="I49" s="123" t="s">
        <v>1302</v>
      </c>
      <c r="L49" s="128" t="s">
        <v>970</v>
      </c>
      <c r="M49" s="227"/>
      <c r="N49" s="141" t="s">
        <v>453</v>
      </c>
    </row>
    <row r="50" spans="1:14" ht="16.5">
      <c r="A50" s="128"/>
      <c r="B50" s="246"/>
      <c r="C50" s="247" t="s">
        <v>263</v>
      </c>
      <c r="D50" s="248">
        <v>0</v>
      </c>
      <c r="E50" s="249"/>
      <c r="F50" s="128"/>
      <c r="G50" s="227" t="s">
        <v>918</v>
      </c>
      <c r="H50" s="139">
        <v>0</v>
      </c>
      <c r="I50" s="128"/>
      <c r="J50" s="246"/>
      <c r="K50" s="247" t="s">
        <v>1303</v>
      </c>
      <c r="L50" s="248">
        <v>0</v>
      </c>
      <c r="M50" s="249"/>
      <c r="N50" s="136" t="s">
        <v>876</v>
      </c>
    </row>
    <row r="51" spans="1:14" ht="16.5">
      <c r="A51" s="128"/>
      <c r="B51" s="246"/>
      <c r="C51" s="247" t="s">
        <v>403</v>
      </c>
      <c r="D51" s="248">
        <v>0</v>
      </c>
      <c r="E51" s="249"/>
      <c r="F51" s="128"/>
      <c r="G51" s="227" t="s">
        <v>1246</v>
      </c>
      <c r="H51" s="139">
        <v>0</v>
      </c>
      <c r="I51" s="128"/>
      <c r="J51" s="246"/>
      <c r="K51" s="247" t="s">
        <v>1164</v>
      </c>
      <c r="L51" s="248">
        <v>0</v>
      </c>
      <c r="M51" s="249"/>
      <c r="N51" s="136" t="s">
        <v>876</v>
      </c>
    </row>
    <row r="52" spans="1:14" ht="16.5">
      <c r="A52" s="128"/>
      <c r="B52" s="246"/>
      <c r="C52" s="247" t="s">
        <v>1014</v>
      </c>
      <c r="D52" s="248">
        <v>0</v>
      </c>
      <c r="E52" s="249"/>
      <c r="I52" s="128"/>
      <c r="J52" s="246"/>
      <c r="K52" s="247" t="s">
        <v>1310</v>
      </c>
      <c r="L52" s="248">
        <v>0</v>
      </c>
      <c r="M52" s="249"/>
      <c r="N52" s="136" t="s">
        <v>876</v>
      </c>
    </row>
    <row r="53" spans="1:14" ht="16.5">
      <c r="A53" s="128"/>
      <c r="B53" s="246"/>
      <c r="C53" s="247" t="s">
        <v>1166</v>
      </c>
      <c r="D53" s="248">
        <v>0</v>
      </c>
      <c r="E53" s="249"/>
      <c r="I53" s="128"/>
      <c r="J53" s="246"/>
      <c r="K53" s="247" t="s">
        <v>749</v>
      </c>
      <c r="L53" s="248">
        <v>0</v>
      </c>
      <c r="M53" s="249"/>
      <c r="N53" s="136" t="s">
        <v>876</v>
      </c>
    </row>
    <row r="54" spans="1:14" ht="16.5">
      <c r="A54" s="128"/>
      <c r="B54" s="246"/>
      <c r="C54" s="247" t="s">
        <v>1167</v>
      </c>
      <c r="D54" s="248">
        <v>0</v>
      </c>
      <c r="E54" s="249"/>
      <c r="I54" s="128"/>
      <c r="J54" s="246"/>
      <c r="K54" s="247" t="s">
        <v>1362</v>
      </c>
      <c r="L54" s="248">
        <v>0</v>
      </c>
      <c r="M54" s="249"/>
      <c r="N54" s="136" t="s">
        <v>876</v>
      </c>
    </row>
    <row r="55" spans="1:14" ht="16.5">
      <c r="A55" s="128"/>
      <c r="B55" s="246"/>
      <c r="C55" s="247" t="s">
        <v>1363</v>
      </c>
      <c r="D55" s="248">
        <v>0</v>
      </c>
      <c r="E55" s="249"/>
      <c r="I55" s="128"/>
      <c r="J55" s="246"/>
      <c r="K55" s="247" t="s">
        <v>400</v>
      </c>
      <c r="L55" s="248">
        <v>0</v>
      </c>
      <c r="M55" s="249"/>
      <c r="N55" s="136" t="s">
        <v>876</v>
      </c>
    </row>
    <row r="56" spans="1:14" ht="16.5">
      <c r="A56" s="128"/>
      <c r="B56" s="246"/>
      <c r="C56" s="247" t="s">
        <v>880</v>
      </c>
      <c r="D56" s="248">
        <v>0</v>
      </c>
      <c r="E56" s="222"/>
      <c r="I56" s="128"/>
      <c r="J56" s="246"/>
      <c r="K56" s="247" t="s">
        <v>401</v>
      </c>
      <c r="L56" s="248">
        <v>0</v>
      </c>
      <c r="M56" s="249"/>
      <c r="N56" s="136" t="s">
        <v>876</v>
      </c>
    </row>
    <row r="57" spans="9:14" ht="16.5">
      <c r="I57" s="128"/>
      <c r="J57" s="246"/>
      <c r="K57" s="247" t="s">
        <v>881</v>
      </c>
      <c r="L57" s="248">
        <v>0</v>
      </c>
      <c r="M57" s="249"/>
      <c r="N57" s="136" t="s">
        <v>876</v>
      </c>
    </row>
    <row r="58" spans="9:14" ht="16.5">
      <c r="I58" s="128"/>
      <c r="J58" s="246"/>
      <c r="K58" s="247" t="s">
        <v>882</v>
      </c>
      <c r="L58" s="248">
        <v>0</v>
      </c>
      <c r="M58" s="249"/>
      <c r="N58" s="136" t="s">
        <v>876</v>
      </c>
    </row>
    <row r="59" ht="16.5"/>
    <row r="60" ht="16.5"/>
    <row r="61" ht="16.5"/>
    <row r="62" ht="16.5">
      <c r="A62" s="124" t="s">
        <v>1298</v>
      </c>
    </row>
    <row r="63" spans="1:12" ht="16.5">
      <c r="A63" s="128"/>
      <c r="B63" s="250" t="s">
        <v>1000</v>
      </c>
      <c r="C63" s="883" t="s">
        <v>330</v>
      </c>
      <c r="D63" s="884"/>
      <c r="E63" s="884"/>
      <c r="F63" s="884"/>
      <c r="G63" s="884"/>
      <c r="H63" s="884"/>
      <c r="I63" s="884"/>
      <c r="J63" s="884"/>
      <c r="K63" s="884"/>
      <c r="L63" s="885"/>
    </row>
    <row r="64" spans="1:12" ht="16.5">
      <c r="A64" s="128"/>
      <c r="B64" s="250" t="s">
        <v>1299</v>
      </c>
      <c r="C64" s="880" t="s">
        <v>809</v>
      </c>
      <c r="D64" s="881"/>
      <c r="E64" s="881"/>
      <c r="F64" s="881"/>
      <c r="G64" s="881"/>
      <c r="H64" s="881"/>
      <c r="I64" s="881"/>
      <c r="J64" s="881"/>
      <c r="K64" s="881"/>
      <c r="L64" s="882"/>
    </row>
    <row r="65" spans="1:12" ht="16.5">
      <c r="A65" s="128"/>
      <c r="B65" s="250" t="s">
        <v>848</v>
      </c>
      <c r="C65" s="880" t="s">
        <v>809</v>
      </c>
      <c r="D65" s="881"/>
      <c r="E65" s="881"/>
      <c r="F65" s="881"/>
      <c r="G65" s="881"/>
      <c r="H65" s="881"/>
      <c r="I65" s="881"/>
      <c r="J65" s="881"/>
      <c r="K65" s="881"/>
      <c r="L65" s="882"/>
    </row>
    <row r="66" spans="1:12" ht="16.5">
      <c r="A66" s="128"/>
      <c r="B66" s="250" t="s">
        <v>897</v>
      </c>
      <c r="C66" s="880">
        <v>0</v>
      </c>
      <c r="D66" s="881"/>
      <c r="E66" s="881"/>
      <c r="F66" s="881"/>
      <c r="G66" s="881"/>
      <c r="H66" s="881"/>
      <c r="I66" s="881"/>
      <c r="J66" s="881"/>
      <c r="K66" s="881"/>
      <c r="L66" s="882"/>
    </row>
    <row r="67" spans="1:12" ht="16.5">
      <c r="A67" s="128"/>
      <c r="B67" s="250" t="s">
        <v>898</v>
      </c>
      <c r="C67" s="880" t="s">
        <v>809</v>
      </c>
      <c r="D67" s="881"/>
      <c r="E67" s="881"/>
      <c r="F67" s="881"/>
      <c r="G67" s="881"/>
      <c r="H67" s="881"/>
      <c r="I67" s="881"/>
      <c r="J67" s="881"/>
      <c r="K67" s="881"/>
      <c r="L67" s="882"/>
    </row>
    <row r="68" spans="1:12" ht="16.5">
      <c r="A68" s="128"/>
      <c r="B68" s="250" t="s">
        <v>867</v>
      </c>
      <c r="C68" s="880" t="s">
        <v>330</v>
      </c>
      <c r="D68" s="881"/>
      <c r="E68" s="881"/>
      <c r="F68" s="881"/>
      <c r="G68" s="881"/>
      <c r="H68" s="881"/>
      <c r="I68" s="881"/>
      <c r="J68" s="881"/>
      <c r="K68" s="881"/>
      <c r="L68" s="882"/>
    </row>
    <row r="69" spans="1:12" ht="16.5">
      <c r="A69" s="128"/>
      <c r="B69" s="250" t="s">
        <v>868</v>
      </c>
      <c r="C69" s="880" t="s">
        <v>330</v>
      </c>
      <c r="D69" s="881"/>
      <c r="E69" s="881"/>
      <c r="F69" s="881"/>
      <c r="G69" s="881"/>
      <c r="H69" s="881"/>
      <c r="I69" s="881"/>
      <c r="J69" s="881"/>
      <c r="K69" s="881"/>
      <c r="L69" s="882"/>
    </row>
    <row r="70" spans="1:12" ht="16.5">
      <c r="A70" s="128"/>
      <c r="B70" s="250" t="s">
        <v>869</v>
      </c>
      <c r="C70" s="880">
        <v>0</v>
      </c>
      <c r="D70" s="881"/>
      <c r="E70" s="881"/>
      <c r="F70" s="881"/>
      <c r="G70" s="881"/>
      <c r="H70" s="881"/>
      <c r="I70" s="881"/>
      <c r="J70" s="881"/>
      <c r="K70" s="881"/>
      <c r="L70" s="882"/>
    </row>
    <row r="71" spans="1:12" ht="16.5">
      <c r="A71" s="128"/>
      <c r="B71" s="250" t="s">
        <v>749</v>
      </c>
      <c r="C71" s="880">
        <v>0</v>
      </c>
      <c r="D71" s="881"/>
      <c r="E71" s="881"/>
      <c r="F71" s="881"/>
      <c r="G71" s="881"/>
      <c r="H71" s="881"/>
      <c r="I71" s="881"/>
      <c r="J71" s="881"/>
      <c r="K71" s="881"/>
      <c r="L71" s="882"/>
    </row>
    <row r="72" spans="1:12" ht="16.5">
      <c r="A72" s="128"/>
      <c r="B72" s="250" t="s">
        <v>582</v>
      </c>
      <c r="C72" s="880"/>
      <c r="D72" s="881"/>
      <c r="E72" s="881"/>
      <c r="F72" s="881"/>
      <c r="G72" s="881"/>
      <c r="H72" s="881"/>
      <c r="I72" s="881"/>
      <c r="J72" s="881"/>
      <c r="K72" s="881"/>
      <c r="L72" s="882"/>
    </row>
    <row r="73" ht="16.5"/>
    <row r="74" ht="16.5">
      <c r="A74" s="124" t="s">
        <v>1227</v>
      </c>
    </row>
    <row r="75" spans="1:12" ht="16.5">
      <c r="A75" s="128"/>
      <c r="B75" s="250" t="s">
        <v>1000</v>
      </c>
      <c r="C75" s="880" t="s">
        <v>809</v>
      </c>
      <c r="D75" s="881"/>
      <c r="E75" s="881"/>
      <c r="F75" s="881"/>
      <c r="G75" s="881"/>
      <c r="H75" s="881"/>
      <c r="I75" s="881"/>
      <c r="J75" s="881"/>
      <c r="K75" s="881"/>
      <c r="L75" s="882"/>
    </row>
    <row r="76" spans="1:12" ht="16.5">
      <c r="A76" s="128"/>
      <c r="B76" s="250" t="s">
        <v>1299</v>
      </c>
      <c r="C76" s="880" t="s">
        <v>810</v>
      </c>
      <c r="D76" s="881"/>
      <c r="E76" s="881"/>
      <c r="F76" s="881"/>
      <c r="G76" s="881"/>
      <c r="H76" s="881"/>
      <c r="I76" s="881"/>
      <c r="J76" s="881"/>
      <c r="K76" s="881"/>
      <c r="L76" s="882"/>
    </row>
    <row r="77" spans="1:12" ht="16.5">
      <c r="A77" s="128"/>
      <c r="B77" s="250" t="s">
        <v>848</v>
      </c>
      <c r="C77" s="880" t="s">
        <v>810</v>
      </c>
      <c r="D77" s="881"/>
      <c r="E77" s="881"/>
      <c r="F77" s="881"/>
      <c r="G77" s="881"/>
      <c r="H77" s="881"/>
      <c r="I77" s="881"/>
      <c r="J77" s="881"/>
      <c r="K77" s="881"/>
      <c r="L77" s="882"/>
    </row>
    <row r="78" spans="1:12" ht="16.5">
      <c r="A78" s="128"/>
      <c r="B78" s="250" t="s">
        <v>897</v>
      </c>
      <c r="C78" s="880">
        <v>0</v>
      </c>
      <c r="D78" s="881"/>
      <c r="E78" s="881"/>
      <c r="F78" s="881"/>
      <c r="G78" s="881"/>
      <c r="H78" s="881"/>
      <c r="I78" s="881"/>
      <c r="J78" s="881"/>
      <c r="K78" s="881"/>
      <c r="L78" s="882"/>
    </row>
    <row r="79" spans="1:12" ht="16.5">
      <c r="A79" s="128"/>
      <c r="B79" s="250" t="s">
        <v>898</v>
      </c>
      <c r="C79" s="880" t="s">
        <v>810</v>
      </c>
      <c r="D79" s="881"/>
      <c r="E79" s="881"/>
      <c r="F79" s="881"/>
      <c r="G79" s="881"/>
      <c r="H79" s="881"/>
      <c r="I79" s="881"/>
      <c r="J79" s="881"/>
      <c r="K79" s="881"/>
      <c r="L79" s="882"/>
    </row>
    <row r="80" spans="1:12" ht="16.5">
      <c r="A80" s="128"/>
      <c r="B80" s="250" t="s">
        <v>867</v>
      </c>
      <c r="C80" s="880" t="s">
        <v>330</v>
      </c>
      <c r="D80" s="881"/>
      <c r="E80" s="881"/>
      <c r="F80" s="881"/>
      <c r="G80" s="881"/>
      <c r="H80" s="881"/>
      <c r="I80" s="881"/>
      <c r="J80" s="881"/>
      <c r="K80" s="881"/>
      <c r="L80" s="882"/>
    </row>
    <row r="81" spans="1:12" ht="16.5">
      <c r="A81" s="128"/>
      <c r="B81" s="250" t="s">
        <v>868</v>
      </c>
      <c r="C81" s="880" t="s">
        <v>809</v>
      </c>
      <c r="D81" s="881"/>
      <c r="E81" s="881"/>
      <c r="F81" s="881"/>
      <c r="G81" s="881"/>
      <c r="H81" s="881"/>
      <c r="I81" s="881"/>
      <c r="J81" s="881"/>
      <c r="K81" s="881"/>
      <c r="L81" s="882"/>
    </row>
    <row r="82" spans="1:12" ht="16.5">
      <c r="A82" s="128"/>
      <c r="B82" s="250" t="s">
        <v>869</v>
      </c>
      <c r="C82" s="880">
        <v>0</v>
      </c>
      <c r="D82" s="881"/>
      <c r="E82" s="881"/>
      <c r="F82" s="881"/>
      <c r="G82" s="881"/>
      <c r="H82" s="881"/>
      <c r="I82" s="881"/>
      <c r="J82" s="881"/>
      <c r="K82" s="881"/>
      <c r="L82" s="882"/>
    </row>
    <row r="83" spans="1:12" ht="16.5">
      <c r="A83" s="128"/>
      <c r="B83" s="250" t="s">
        <v>749</v>
      </c>
      <c r="C83" s="880">
        <v>0</v>
      </c>
      <c r="D83" s="881"/>
      <c r="E83" s="881"/>
      <c r="F83" s="881"/>
      <c r="G83" s="881"/>
      <c r="H83" s="881"/>
      <c r="I83" s="881"/>
      <c r="J83" s="881"/>
      <c r="K83" s="881"/>
      <c r="L83" s="882"/>
    </row>
    <row r="84" spans="1:29" ht="16.5">
      <c r="A84" s="128"/>
      <c r="B84" s="250" t="s">
        <v>582</v>
      </c>
      <c r="C84" s="880"/>
      <c r="D84" s="881"/>
      <c r="E84" s="881"/>
      <c r="F84" s="881"/>
      <c r="G84" s="881"/>
      <c r="H84" s="881"/>
      <c r="I84" s="881"/>
      <c r="J84" s="881"/>
      <c r="K84" s="881"/>
      <c r="L84" s="882"/>
      <c r="P84" s="124" t="s">
        <v>729</v>
      </c>
      <c r="AC84" s="108" t="s">
        <v>847</v>
      </c>
    </row>
    <row r="85" spans="16:29" ht="16.5">
      <c r="P85" s="251" t="s">
        <v>730</v>
      </c>
      <c r="Q85" s="251" t="s">
        <v>1098</v>
      </c>
      <c r="R85" s="251" t="s">
        <v>731</v>
      </c>
      <c r="S85" s="251" t="s">
        <v>908</v>
      </c>
      <c r="T85" s="132"/>
      <c r="U85" s="252"/>
      <c r="V85" s="252" t="s">
        <v>732</v>
      </c>
      <c r="W85" s="252"/>
      <c r="X85" s="253"/>
      <c r="Y85" s="128" t="s">
        <v>541</v>
      </c>
      <c r="Z85" s="227"/>
      <c r="AA85" s="254" t="s">
        <v>542</v>
      </c>
      <c r="AB85" s="254" t="s">
        <v>543</v>
      </c>
      <c r="AC85" s="254" t="s">
        <v>135</v>
      </c>
    </row>
    <row r="86" spans="1:29" ht="16.5">
      <c r="A86" s="124" t="s">
        <v>740</v>
      </c>
      <c r="J86" s="128"/>
      <c r="K86" s="227" t="s">
        <v>799</v>
      </c>
      <c r="L86" s="128"/>
      <c r="M86" s="227" t="s">
        <v>800</v>
      </c>
      <c r="P86" s="255"/>
      <c r="Q86" s="255"/>
      <c r="R86" s="255"/>
      <c r="S86" s="255"/>
      <c r="T86" s="256"/>
      <c r="U86" s="257"/>
      <c r="V86" s="257"/>
      <c r="W86" s="257"/>
      <c r="X86" s="258"/>
      <c r="Y86" s="108" t="s">
        <v>1182</v>
      </c>
      <c r="Z86" s="108" t="s">
        <v>154</v>
      </c>
      <c r="AA86" s="255"/>
      <c r="AB86" s="255"/>
      <c r="AC86" s="255" t="s">
        <v>136</v>
      </c>
    </row>
    <row r="87" spans="1:29" ht="16.5">
      <c r="A87" s="251" t="s">
        <v>730</v>
      </c>
      <c r="B87" s="251" t="s">
        <v>1098</v>
      </c>
      <c r="C87" s="251" t="s">
        <v>731</v>
      </c>
      <c r="D87" s="251" t="s">
        <v>908</v>
      </c>
      <c r="E87" s="132"/>
      <c r="F87" s="252"/>
      <c r="G87" s="252" t="s">
        <v>732</v>
      </c>
      <c r="H87" s="252"/>
      <c r="I87" s="253"/>
      <c r="J87" s="128" t="s">
        <v>541</v>
      </c>
      <c r="K87" s="227"/>
      <c r="L87" s="251" t="s">
        <v>804</v>
      </c>
      <c r="M87" s="251" t="s">
        <v>805</v>
      </c>
      <c r="P87" s="259"/>
      <c r="Q87" s="259"/>
      <c r="R87" s="259"/>
      <c r="S87" s="259"/>
      <c r="T87" s="260"/>
      <c r="U87" s="260"/>
      <c r="V87" s="260"/>
      <c r="W87" s="260"/>
      <c r="X87" s="261"/>
      <c r="Y87" s="259"/>
      <c r="Z87" s="259"/>
      <c r="AA87" s="259"/>
      <c r="AB87" s="259"/>
      <c r="AC87" s="259" t="s">
        <v>137</v>
      </c>
    </row>
    <row r="88" spans="1:29" ht="16.5">
      <c r="A88" s="255"/>
      <c r="B88" s="255"/>
      <c r="C88" s="255"/>
      <c r="D88" s="255"/>
      <c r="E88" s="262"/>
      <c r="F88" s="263"/>
      <c r="G88" s="263"/>
      <c r="H88" s="263"/>
      <c r="I88" s="264"/>
      <c r="J88" s="108" t="s">
        <v>1182</v>
      </c>
      <c r="K88" s="108" t="s">
        <v>154</v>
      </c>
      <c r="L88" s="265" t="s">
        <v>806</v>
      </c>
      <c r="M88" s="265" t="s">
        <v>1118</v>
      </c>
      <c r="P88" s="266">
        <v>0</v>
      </c>
      <c r="Q88" s="266">
        <v>3</v>
      </c>
      <c r="R88" s="267" t="s">
        <v>1177</v>
      </c>
      <c r="S88" s="268">
        <v>0</v>
      </c>
      <c r="T88" s="269">
        <v>0</v>
      </c>
      <c r="U88" s="270"/>
      <c r="V88" s="270"/>
      <c r="W88" s="270"/>
      <c r="X88" s="271"/>
      <c r="Y88" s="272" t="e">
        <v>#REF!</v>
      </c>
      <c r="Z88" s="139" t="e">
        <v>#REF!</v>
      </c>
      <c r="AA88" s="139" t="e">
        <v>#REF!</v>
      </c>
      <c r="AB88" s="139" t="e">
        <v>#REF!</v>
      </c>
      <c r="AC88" s="139" t="s">
        <v>876</v>
      </c>
    </row>
    <row r="89" spans="1:29" ht="16.5">
      <c r="A89" s="266">
        <f aca="true" t="shared" si="1" ref="A89:A120">P88</f>
        <v>0</v>
      </c>
      <c r="B89" s="266">
        <f aca="true" t="shared" si="2" ref="B89:B119">Q88</f>
        <v>3</v>
      </c>
      <c r="C89" s="267" t="str">
        <f aca="true" t="shared" si="3" ref="C89:C119">R88</f>
        <v>B</v>
      </c>
      <c r="D89" s="268">
        <f aca="true" t="shared" si="4" ref="D89:D119">S88</f>
        <v>0</v>
      </c>
      <c r="E89" s="231">
        <f aca="true" t="shared" si="5" ref="E89:E119">T88</f>
        <v>0</v>
      </c>
      <c r="F89" s="273"/>
      <c r="G89" s="274"/>
      <c r="H89" s="274"/>
      <c r="I89" s="272"/>
      <c r="J89" s="271">
        <f aca="true" t="shared" si="6" ref="J89:J119">X88</f>
        <v>0</v>
      </c>
      <c r="K89" s="272" t="e">
        <f aca="true" t="shared" si="7" ref="K89:K119">Y88</f>
        <v>#REF!</v>
      </c>
      <c r="L89" s="139" t="e">
        <f aca="true" t="shared" si="8" ref="L89:L119">Z88</f>
        <v>#REF!</v>
      </c>
      <c r="M89" s="139" t="e">
        <f aca="true" t="shared" si="9" ref="M89:M119">AA88</f>
        <v>#REF!</v>
      </c>
      <c r="N89" s="275"/>
      <c r="P89" s="267">
        <v>0</v>
      </c>
      <c r="Q89" s="267">
        <v>3</v>
      </c>
      <c r="R89" s="267" t="s">
        <v>1177</v>
      </c>
      <c r="S89" s="268">
        <v>0</v>
      </c>
      <c r="T89" s="269">
        <v>0</v>
      </c>
      <c r="U89" s="270"/>
      <c r="V89" s="270"/>
      <c r="W89" s="270"/>
      <c r="X89" s="271"/>
      <c r="Y89" s="272" t="e">
        <v>#REF!</v>
      </c>
      <c r="Z89" s="139" t="e">
        <v>#REF!</v>
      </c>
      <c r="AA89" s="139" t="e">
        <v>#REF!</v>
      </c>
      <c r="AB89" s="139" t="e">
        <v>#REF!</v>
      </c>
      <c r="AC89" s="139" t="s">
        <v>876</v>
      </c>
    </row>
    <row r="90" spans="1:29" ht="16.5">
      <c r="A90" s="267">
        <f t="shared" si="1"/>
        <v>0</v>
      </c>
      <c r="B90" s="267">
        <f t="shared" si="2"/>
        <v>3</v>
      </c>
      <c r="C90" s="267" t="str">
        <f t="shared" si="3"/>
        <v>B</v>
      </c>
      <c r="D90" s="268">
        <f t="shared" si="4"/>
        <v>0</v>
      </c>
      <c r="E90" s="269">
        <f t="shared" si="5"/>
        <v>0</v>
      </c>
      <c r="F90" s="273"/>
      <c r="G90" s="274"/>
      <c r="H90" s="274"/>
      <c r="I90" s="272"/>
      <c r="J90" s="271">
        <f t="shared" si="6"/>
        <v>0</v>
      </c>
      <c r="K90" s="272" t="e">
        <f t="shared" si="7"/>
        <v>#REF!</v>
      </c>
      <c r="L90" s="139" t="e">
        <f t="shared" si="8"/>
        <v>#REF!</v>
      </c>
      <c r="M90" s="139" t="e">
        <f t="shared" si="9"/>
        <v>#REF!</v>
      </c>
      <c r="N90" s="275"/>
      <c r="P90" s="267">
        <v>0</v>
      </c>
      <c r="Q90" s="267">
        <v>3</v>
      </c>
      <c r="R90" s="267" t="s">
        <v>1177</v>
      </c>
      <c r="S90" s="268">
        <v>0</v>
      </c>
      <c r="T90" s="269">
        <v>0</v>
      </c>
      <c r="U90" s="270"/>
      <c r="V90" s="270"/>
      <c r="W90" s="270"/>
      <c r="X90" s="271"/>
      <c r="Y90" s="272" t="e">
        <v>#REF!</v>
      </c>
      <c r="Z90" s="139" t="e">
        <v>#REF!</v>
      </c>
      <c r="AA90" s="139" t="e">
        <v>#REF!</v>
      </c>
      <c r="AB90" s="139" t="e">
        <v>#REF!</v>
      </c>
      <c r="AC90" s="139" t="s">
        <v>876</v>
      </c>
    </row>
    <row r="91" spans="1:29" ht="16.5">
      <c r="A91" s="267">
        <f t="shared" si="1"/>
        <v>0</v>
      </c>
      <c r="B91" s="267">
        <f t="shared" si="2"/>
        <v>3</v>
      </c>
      <c r="C91" s="267" t="str">
        <f t="shared" si="3"/>
        <v>B</v>
      </c>
      <c r="D91" s="268">
        <f t="shared" si="4"/>
        <v>0</v>
      </c>
      <c r="E91" s="269">
        <f t="shared" si="5"/>
        <v>0</v>
      </c>
      <c r="F91" s="273"/>
      <c r="G91" s="274"/>
      <c r="H91" s="274"/>
      <c r="I91" s="272"/>
      <c r="J91" s="271">
        <f t="shared" si="6"/>
        <v>0</v>
      </c>
      <c r="K91" s="272" t="e">
        <f t="shared" si="7"/>
        <v>#REF!</v>
      </c>
      <c r="L91" s="139" t="e">
        <f t="shared" si="8"/>
        <v>#REF!</v>
      </c>
      <c r="M91" s="139" t="e">
        <f t="shared" si="9"/>
        <v>#REF!</v>
      </c>
      <c r="N91" s="275"/>
      <c r="P91" s="267">
        <v>0</v>
      </c>
      <c r="Q91" s="267">
        <v>3</v>
      </c>
      <c r="R91" s="267" t="s">
        <v>88</v>
      </c>
      <c r="S91" s="268">
        <v>0</v>
      </c>
      <c r="T91" s="269">
        <v>0</v>
      </c>
      <c r="U91" s="270"/>
      <c r="V91" s="270"/>
      <c r="W91" s="270"/>
      <c r="X91" s="271"/>
      <c r="Y91" s="272" t="e">
        <v>#REF!</v>
      </c>
      <c r="Z91" s="139" t="e">
        <v>#REF!</v>
      </c>
      <c r="AA91" s="139" t="e">
        <v>#REF!</v>
      </c>
      <c r="AB91" s="139" t="e">
        <v>#REF!</v>
      </c>
      <c r="AC91" s="139" t="s">
        <v>876</v>
      </c>
    </row>
    <row r="92" spans="1:29" ht="16.5">
      <c r="A92" s="267">
        <f t="shared" si="1"/>
        <v>0</v>
      </c>
      <c r="B92" s="267">
        <f t="shared" si="2"/>
        <v>3</v>
      </c>
      <c r="C92" s="267" t="str">
        <f t="shared" si="3"/>
        <v>T</v>
      </c>
      <c r="D92" s="268">
        <f t="shared" si="4"/>
        <v>0</v>
      </c>
      <c r="E92" s="269">
        <f t="shared" si="5"/>
        <v>0</v>
      </c>
      <c r="F92" s="273"/>
      <c r="G92" s="274"/>
      <c r="H92" s="274"/>
      <c r="I92" s="272"/>
      <c r="J92" s="271">
        <f t="shared" si="6"/>
        <v>0</v>
      </c>
      <c r="K92" s="272" t="e">
        <f t="shared" si="7"/>
        <v>#REF!</v>
      </c>
      <c r="L92" s="139" t="e">
        <f t="shared" si="8"/>
        <v>#REF!</v>
      </c>
      <c r="M92" s="139" t="e">
        <f t="shared" si="9"/>
        <v>#REF!</v>
      </c>
      <c r="N92" s="275"/>
      <c r="P92" s="267">
        <v>0</v>
      </c>
      <c r="Q92" s="267">
        <v>3</v>
      </c>
      <c r="R92" s="267" t="s">
        <v>88</v>
      </c>
      <c r="S92" s="268">
        <v>0</v>
      </c>
      <c r="T92" s="269">
        <v>0</v>
      </c>
      <c r="U92" s="270"/>
      <c r="V92" s="270"/>
      <c r="W92" s="270"/>
      <c r="X92" s="271"/>
      <c r="Y92" s="272" t="e">
        <v>#REF!</v>
      </c>
      <c r="Z92" s="139" t="e">
        <v>#REF!</v>
      </c>
      <c r="AA92" s="139" t="e">
        <v>#REF!</v>
      </c>
      <c r="AB92" s="139" t="e">
        <v>#REF!</v>
      </c>
      <c r="AC92" s="139" t="s">
        <v>876</v>
      </c>
    </row>
    <row r="93" spans="1:29" ht="16.5">
      <c r="A93" s="267">
        <f t="shared" si="1"/>
        <v>0</v>
      </c>
      <c r="B93" s="267">
        <f t="shared" si="2"/>
        <v>3</v>
      </c>
      <c r="C93" s="267" t="str">
        <f t="shared" si="3"/>
        <v>T</v>
      </c>
      <c r="D93" s="268">
        <f t="shared" si="4"/>
        <v>0</v>
      </c>
      <c r="E93" s="269">
        <f t="shared" si="5"/>
        <v>0</v>
      </c>
      <c r="F93" s="273"/>
      <c r="G93" s="274"/>
      <c r="H93" s="274"/>
      <c r="I93" s="272"/>
      <c r="J93" s="271">
        <f t="shared" si="6"/>
        <v>0</v>
      </c>
      <c r="K93" s="272" t="e">
        <f t="shared" si="7"/>
        <v>#REF!</v>
      </c>
      <c r="L93" s="139" t="e">
        <f t="shared" si="8"/>
        <v>#REF!</v>
      </c>
      <c r="M93" s="139" t="e">
        <f t="shared" si="9"/>
        <v>#REF!</v>
      </c>
      <c r="N93" s="275"/>
      <c r="P93" s="267">
        <v>0</v>
      </c>
      <c r="Q93" s="267">
        <v>3</v>
      </c>
      <c r="R93" s="267" t="s">
        <v>88</v>
      </c>
      <c r="S93" s="268">
        <v>0</v>
      </c>
      <c r="T93" s="269">
        <v>0</v>
      </c>
      <c r="U93" s="270"/>
      <c r="V93" s="270"/>
      <c r="W93" s="270"/>
      <c r="X93" s="271"/>
      <c r="Y93" s="272" t="e">
        <v>#REF!</v>
      </c>
      <c r="Z93" s="139" t="e">
        <v>#REF!</v>
      </c>
      <c r="AA93" s="139" t="e">
        <v>#REF!</v>
      </c>
      <c r="AB93" s="139" t="e">
        <v>#REF!</v>
      </c>
      <c r="AC93" s="139" t="s">
        <v>876</v>
      </c>
    </row>
    <row r="94" spans="1:29" ht="16.5">
      <c r="A94" s="267">
        <f t="shared" si="1"/>
        <v>0</v>
      </c>
      <c r="B94" s="267">
        <f t="shared" si="2"/>
        <v>3</v>
      </c>
      <c r="C94" s="267" t="str">
        <f t="shared" si="3"/>
        <v>T</v>
      </c>
      <c r="D94" s="268">
        <f t="shared" si="4"/>
        <v>0</v>
      </c>
      <c r="E94" s="269">
        <f t="shared" si="5"/>
        <v>0</v>
      </c>
      <c r="F94" s="273"/>
      <c r="G94" s="274"/>
      <c r="H94" s="274"/>
      <c r="I94" s="272"/>
      <c r="J94" s="271">
        <f t="shared" si="6"/>
        <v>0</v>
      </c>
      <c r="K94" s="272" t="e">
        <f t="shared" si="7"/>
        <v>#REF!</v>
      </c>
      <c r="L94" s="139" t="e">
        <f t="shared" si="8"/>
        <v>#REF!</v>
      </c>
      <c r="M94" s="139" t="e">
        <f t="shared" si="9"/>
        <v>#REF!</v>
      </c>
      <c r="N94" s="275"/>
      <c r="P94" s="267">
        <v>0</v>
      </c>
      <c r="Q94" s="267">
        <v>3</v>
      </c>
      <c r="R94" s="267" t="s">
        <v>1005</v>
      </c>
      <c r="S94" s="268">
        <v>0</v>
      </c>
      <c r="T94" s="269">
        <v>0</v>
      </c>
      <c r="U94" s="270"/>
      <c r="V94" s="270"/>
      <c r="W94" s="270"/>
      <c r="X94" s="271"/>
      <c r="Y94" s="272" t="e">
        <v>#REF!</v>
      </c>
      <c r="Z94" s="139" t="e">
        <v>#REF!</v>
      </c>
      <c r="AA94" s="139" t="e">
        <v>#REF!</v>
      </c>
      <c r="AB94" s="139" t="e">
        <v>#REF!</v>
      </c>
      <c r="AC94" s="139" t="s">
        <v>876</v>
      </c>
    </row>
    <row r="95" spans="1:29" ht="16.5">
      <c r="A95" s="267">
        <f t="shared" si="1"/>
        <v>0</v>
      </c>
      <c r="B95" s="267">
        <f t="shared" si="2"/>
        <v>3</v>
      </c>
      <c r="C95" s="267" t="str">
        <f t="shared" si="3"/>
        <v>A</v>
      </c>
      <c r="D95" s="268">
        <f t="shared" si="4"/>
        <v>0</v>
      </c>
      <c r="E95" s="269">
        <f t="shared" si="5"/>
        <v>0</v>
      </c>
      <c r="F95" s="273"/>
      <c r="G95" s="274"/>
      <c r="H95" s="274"/>
      <c r="I95" s="272"/>
      <c r="J95" s="271">
        <f t="shared" si="6"/>
        <v>0</v>
      </c>
      <c r="K95" s="272" t="e">
        <f t="shared" si="7"/>
        <v>#REF!</v>
      </c>
      <c r="L95" s="139" t="e">
        <f t="shared" si="8"/>
        <v>#REF!</v>
      </c>
      <c r="M95" s="139" t="e">
        <f t="shared" si="9"/>
        <v>#REF!</v>
      </c>
      <c r="N95" s="275"/>
      <c r="P95" s="267">
        <v>0</v>
      </c>
      <c r="Q95" s="267">
        <v>3</v>
      </c>
      <c r="R95" s="267" t="s">
        <v>1005</v>
      </c>
      <c r="S95" s="268">
        <v>0</v>
      </c>
      <c r="T95" s="269">
        <v>0</v>
      </c>
      <c r="U95" s="270"/>
      <c r="V95" s="270"/>
      <c r="W95" s="270"/>
      <c r="X95" s="271"/>
      <c r="Y95" s="272" t="e">
        <v>#REF!</v>
      </c>
      <c r="Z95" s="139" t="e">
        <v>#REF!</v>
      </c>
      <c r="AA95" s="139" t="e">
        <v>#REF!</v>
      </c>
      <c r="AB95" s="139" t="e">
        <v>#REF!</v>
      </c>
      <c r="AC95" s="139" t="s">
        <v>876</v>
      </c>
    </row>
    <row r="96" spans="1:29" ht="16.5">
      <c r="A96" s="267">
        <f t="shared" si="1"/>
        <v>0</v>
      </c>
      <c r="B96" s="267">
        <f t="shared" si="2"/>
        <v>3</v>
      </c>
      <c r="C96" s="267" t="str">
        <f t="shared" si="3"/>
        <v>A</v>
      </c>
      <c r="D96" s="268">
        <f t="shared" si="4"/>
        <v>0</v>
      </c>
      <c r="E96" s="269">
        <f t="shared" si="5"/>
        <v>0</v>
      </c>
      <c r="F96" s="273"/>
      <c r="G96" s="274"/>
      <c r="H96" s="274"/>
      <c r="I96" s="272"/>
      <c r="J96" s="271">
        <f t="shared" si="6"/>
        <v>0</v>
      </c>
      <c r="K96" s="272" t="e">
        <f t="shared" si="7"/>
        <v>#REF!</v>
      </c>
      <c r="L96" s="139" t="e">
        <f t="shared" si="8"/>
        <v>#REF!</v>
      </c>
      <c r="M96" s="139" t="e">
        <f t="shared" si="9"/>
        <v>#REF!</v>
      </c>
      <c r="N96" s="275"/>
      <c r="P96" s="267">
        <v>0</v>
      </c>
      <c r="Q96" s="267">
        <v>3</v>
      </c>
      <c r="R96" s="267" t="s">
        <v>1005</v>
      </c>
      <c r="S96" s="268">
        <v>0</v>
      </c>
      <c r="T96" s="269">
        <v>0</v>
      </c>
      <c r="U96" s="270"/>
      <c r="V96" s="270"/>
      <c r="W96" s="270"/>
      <c r="X96" s="271"/>
      <c r="Y96" s="272" t="e">
        <v>#REF!</v>
      </c>
      <c r="Z96" s="139" t="e">
        <v>#REF!</v>
      </c>
      <c r="AA96" s="139" t="e">
        <v>#REF!</v>
      </c>
      <c r="AB96" s="139" t="e">
        <v>#REF!</v>
      </c>
      <c r="AC96" s="139" t="s">
        <v>876</v>
      </c>
    </row>
    <row r="97" spans="1:29" ht="16.5">
      <c r="A97" s="267">
        <f t="shared" si="1"/>
        <v>0</v>
      </c>
      <c r="B97" s="267">
        <f t="shared" si="2"/>
        <v>3</v>
      </c>
      <c r="C97" s="267" t="str">
        <f t="shared" si="3"/>
        <v>A</v>
      </c>
      <c r="D97" s="268">
        <f t="shared" si="4"/>
        <v>0</v>
      </c>
      <c r="E97" s="269">
        <f t="shared" si="5"/>
        <v>0</v>
      </c>
      <c r="F97" s="273"/>
      <c r="G97" s="274"/>
      <c r="H97" s="274"/>
      <c r="I97" s="272"/>
      <c r="J97" s="271">
        <f t="shared" si="6"/>
        <v>0</v>
      </c>
      <c r="K97" s="272" t="e">
        <f t="shared" si="7"/>
        <v>#REF!</v>
      </c>
      <c r="L97" s="139" t="e">
        <f t="shared" si="8"/>
        <v>#REF!</v>
      </c>
      <c r="M97" s="139" t="e">
        <f t="shared" si="9"/>
        <v>#REF!</v>
      </c>
      <c r="N97" s="275"/>
      <c r="P97" s="267">
        <v>0</v>
      </c>
      <c r="Q97" s="267">
        <v>3</v>
      </c>
      <c r="R97" s="267" t="s">
        <v>1005</v>
      </c>
      <c r="S97" s="268">
        <v>0</v>
      </c>
      <c r="T97" s="269">
        <v>0</v>
      </c>
      <c r="U97" s="270"/>
      <c r="V97" s="270"/>
      <c r="W97" s="270"/>
      <c r="X97" s="271"/>
      <c r="Y97" s="272" t="e">
        <v>#REF!</v>
      </c>
      <c r="Z97" s="139" t="e">
        <v>#REF!</v>
      </c>
      <c r="AA97" s="139" t="e">
        <v>#REF!</v>
      </c>
      <c r="AB97" s="139" t="e">
        <v>#REF!</v>
      </c>
      <c r="AC97" s="139" t="s">
        <v>876</v>
      </c>
    </row>
    <row r="98" spans="1:29" ht="16.5">
      <c r="A98" s="267">
        <f t="shared" si="1"/>
        <v>0</v>
      </c>
      <c r="B98" s="267">
        <f t="shared" si="2"/>
        <v>3</v>
      </c>
      <c r="C98" s="267" t="str">
        <f t="shared" si="3"/>
        <v>A</v>
      </c>
      <c r="D98" s="268">
        <f t="shared" si="4"/>
        <v>0</v>
      </c>
      <c r="E98" s="269">
        <f t="shared" si="5"/>
        <v>0</v>
      </c>
      <c r="F98" s="273"/>
      <c r="G98" s="274"/>
      <c r="H98" s="274"/>
      <c r="I98" s="272"/>
      <c r="J98" s="271">
        <f t="shared" si="6"/>
        <v>0</v>
      </c>
      <c r="K98" s="272" t="e">
        <f t="shared" si="7"/>
        <v>#REF!</v>
      </c>
      <c r="L98" s="139" t="e">
        <f t="shared" si="8"/>
        <v>#REF!</v>
      </c>
      <c r="M98" s="139" t="e">
        <f t="shared" si="9"/>
        <v>#REF!</v>
      </c>
      <c r="N98" s="275"/>
      <c r="P98" s="267">
        <v>0</v>
      </c>
      <c r="Q98" s="267">
        <v>3</v>
      </c>
      <c r="R98" s="267" t="s">
        <v>1005</v>
      </c>
      <c r="S98" s="268">
        <v>0</v>
      </c>
      <c r="T98" s="269">
        <v>0</v>
      </c>
      <c r="U98" s="270"/>
      <c r="V98" s="270"/>
      <c r="W98" s="270"/>
      <c r="X98" s="271"/>
      <c r="Y98" s="272" t="e">
        <v>#REF!</v>
      </c>
      <c r="Z98" s="139" t="e">
        <v>#REF!</v>
      </c>
      <c r="AA98" s="139" t="e">
        <v>#REF!</v>
      </c>
      <c r="AB98" s="139" t="e">
        <v>#REF!</v>
      </c>
      <c r="AC98" s="139" t="s">
        <v>876</v>
      </c>
    </row>
    <row r="99" spans="1:29" ht="16.5">
      <c r="A99" s="267">
        <f t="shared" si="1"/>
        <v>0</v>
      </c>
      <c r="B99" s="267">
        <f t="shared" si="2"/>
        <v>3</v>
      </c>
      <c r="C99" s="267" t="str">
        <f t="shared" si="3"/>
        <v>A</v>
      </c>
      <c r="D99" s="268">
        <f t="shared" si="4"/>
        <v>0</v>
      </c>
      <c r="E99" s="269">
        <f t="shared" si="5"/>
        <v>0</v>
      </c>
      <c r="F99" s="273"/>
      <c r="G99" s="274"/>
      <c r="H99" s="274"/>
      <c r="I99" s="272"/>
      <c r="J99" s="271">
        <f t="shared" si="6"/>
        <v>0</v>
      </c>
      <c r="K99" s="272" t="e">
        <f t="shared" si="7"/>
        <v>#REF!</v>
      </c>
      <c r="L99" s="139" t="e">
        <f t="shared" si="8"/>
        <v>#REF!</v>
      </c>
      <c r="M99" s="139" t="e">
        <f t="shared" si="9"/>
        <v>#REF!</v>
      </c>
      <c r="N99" s="275"/>
      <c r="P99" s="267">
        <v>0</v>
      </c>
      <c r="Q99" s="267">
        <v>3</v>
      </c>
      <c r="R99" s="267" t="s">
        <v>1006</v>
      </c>
      <c r="S99" s="268">
        <v>0</v>
      </c>
      <c r="T99" s="269">
        <v>0</v>
      </c>
      <c r="U99" s="270"/>
      <c r="V99" s="270"/>
      <c r="W99" s="270"/>
      <c r="X99" s="271"/>
      <c r="Y99" s="272" t="e">
        <v>#REF!</v>
      </c>
      <c r="Z99" s="139" t="e">
        <v>#REF!</v>
      </c>
      <c r="AA99" s="139" t="e">
        <v>#REF!</v>
      </c>
      <c r="AB99" s="139" t="e">
        <v>#REF!</v>
      </c>
      <c r="AC99" s="139" t="s">
        <v>876</v>
      </c>
    </row>
    <row r="100" spans="1:29" ht="16.5">
      <c r="A100" s="267">
        <f t="shared" si="1"/>
        <v>0</v>
      </c>
      <c r="B100" s="267">
        <f t="shared" si="2"/>
        <v>3</v>
      </c>
      <c r="C100" s="267" t="str">
        <f t="shared" si="3"/>
        <v>N</v>
      </c>
      <c r="D100" s="268">
        <f t="shared" si="4"/>
        <v>0</v>
      </c>
      <c r="E100" s="269">
        <f t="shared" si="5"/>
        <v>0</v>
      </c>
      <c r="F100" s="273"/>
      <c r="G100" s="274"/>
      <c r="H100" s="274"/>
      <c r="I100" s="272"/>
      <c r="J100" s="271">
        <f t="shared" si="6"/>
        <v>0</v>
      </c>
      <c r="K100" s="272" t="e">
        <f t="shared" si="7"/>
        <v>#REF!</v>
      </c>
      <c r="L100" s="139" t="e">
        <f t="shared" si="8"/>
        <v>#REF!</v>
      </c>
      <c r="M100" s="139" t="e">
        <f t="shared" si="9"/>
        <v>#REF!</v>
      </c>
      <c r="N100" s="275"/>
      <c r="P100" s="267">
        <v>0</v>
      </c>
      <c r="Q100" s="267">
        <v>3</v>
      </c>
      <c r="R100" s="267" t="s">
        <v>1006</v>
      </c>
      <c r="S100" s="268">
        <v>0</v>
      </c>
      <c r="T100" s="269">
        <v>0</v>
      </c>
      <c r="U100" s="270"/>
      <c r="V100" s="270"/>
      <c r="W100" s="270"/>
      <c r="X100" s="271"/>
      <c r="Y100" s="272" t="e">
        <v>#REF!</v>
      </c>
      <c r="Z100" s="139" t="e">
        <v>#REF!</v>
      </c>
      <c r="AA100" s="139" t="e">
        <v>#REF!</v>
      </c>
      <c r="AB100" s="139" t="e">
        <v>#REF!</v>
      </c>
      <c r="AC100" s="139" t="s">
        <v>876</v>
      </c>
    </row>
    <row r="101" spans="1:29" ht="16.5">
      <c r="A101" s="267">
        <f t="shared" si="1"/>
        <v>0</v>
      </c>
      <c r="B101" s="267">
        <f t="shared" si="2"/>
        <v>3</v>
      </c>
      <c r="C101" s="267" t="str">
        <f t="shared" si="3"/>
        <v>N</v>
      </c>
      <c r="D101" s="268">
        <f t="shared" si="4"/>
        <v>0</v>
      </c>
      <c r="E101" s="269">
        <f t="shared" si="5"/>
        <v>0</v>
      </c>
      <c r="F101" s="273"/>
      <c r="G101" s="274"/>
      <c r="H101" s="274"/>
      <c r="I101" s="272"/>
      <c r="J101" s="271">
        <f t="shared" si="6"/>
        <v>0</v>
      </c>
      <c r="K101" s="272" t="e">
        <f t="shared" si="7"/>
        <v>#REF!</v>
      </c>
      <c r="L101" s="139" t="e">
        <f t="shared" si="8"/>
        <v>#REF!</v>
      </c>
      <c r="M101" s="139" t="e">
        <f t="shared" si="9"/>
        <v>#REF!</v>
      </c>
      <c r="N101" s="275"/>
      <c r="P101" s="267">
        <v>0</v>
      </c>
      <c r="Q101" s="267">
        <v>3</v>
      </c>
      <c r="R101" s="267" t="s">
        <v>1007</v>
      </c>
      <c r="S101" s="268">
        <v>0</v>
      </c>
      <c r="T101" s="269">
        <v>0</v>
      </c>
      <c r="U101" s="270"/>
      <c r="V101" s="270"/>
      <c r="W101" s="270"/>
      <c r="X101" s="271"/>
      <c r="Y101" s="272" t="e">
        <v>#REF!</v>
      </c>
      <c r="Z101" s="139" t="e">
        <v>#REF!</v>
      </c>
      <c r="AA101" s="139" t="e">
        <v>#REF!</v>
      </c>
      <c r="AB101" s="139" t="e">
        <v>#REF!</v>
      </c>
      <c r="AC101" s="139" t="s">
        <v>876</v>
      </c>
    </row>
    <row r="102" spans="1:29" ht="16.5">
      <c r="A102" s="267">
        <f t="shared" si="1"/>
        <v>0</v>
      </c>
      <c r="B102" s="267">
        <f t="shared" si="2"/>
        <v>3</v>
      </c>
      <c r="C102" s="267" t="str">
        <f t="shared" si="3"/>
        <v>L</v>
      </c>
      <c r="D102" s="268">
        <f t="shared" si="4"/>
        <v>0</v>
      </c>
      <c r="E102" s="269">
        <f t="shared" si="5"/>
        <v>0</v>
      </c>
      <c r="F102" s="273"/>
      <c r="G102" s="274"/>
      <c r="H102" s="274"/>
      <c r="I102" s="272"/>
      <c r="J102" s="271">
        <f t="shared" si="6"/>
        <v>0</v>
      </c>
      <c r="K102" s="272" t="e">
        <f t="shared" si="7"/>
        <v>#REF!</v>
      </c>
      <c r="L102" s="139" t="e">
        <f t="shared" si="8"/>
        <v>#REF!</v>
      </c>
      <c r="M102" s="139" t="e">
        <f t="shared" si="9"/>
        <v>#REF!</v>
      </c>
      <c r="N102" s="275"/>
      <c r="P102" s="267">
        <v>0</v>
      </c>
      <c r="Q102" s="267">
        <v>3</v>
      </c>
      <c r="R102" s="267" t="s">
        <v>1007</v>
      </c>
      <c r="S102" s="268">
        <v>0</v>
      </c>
      <c r="T102" s="269">
        <v>0</v>
      </c>
      <c r="U102" s="270"/>
      <c r="V102" s="270"/>
      <c r="W102" s="270"/>
      <c r="X102" s="271"/>
      <c r="Y102" s="272" t="e">
        <v>#REF!</v>
      </c>
      <c r="Z102" s="139" t="e">
        <v>#REF!</v>
      </c>
      <c r="AA102" s="139" t="e">
        <v>#REF!</v>
      </c>
      <c r="AB102" s="139" t="e">
        <v>#REF!</v>
      </c>
      <c r="AC102" s="139" t="s">
        <v>876</v>
      </c>
    </row>
    <row r="103" spans="1:29" ht="16.5">
      <c r="A103" s="267">
        <f t="shared" si="1"/>
        <v>0</v>
      </c>
      <c r="B103" s="267">
        <f t="shared" si="2"/>
        <v>3</v>
      </c>
      <c r="C103" s="267" t="str">
        <f t="shared" si="3"/>
        <v>L</v>
      </c>
      <c r="D103" s="268">
        <f t="shared" si="4"/>
        <v>0</v>
      </c>
      <c r="E103" s="269">
        <f t="shared" si="5"/>
        <v>0</v>
      </c>
      <c r="F103" s="273"/>
      <c r="G103" s="274"/>
      <c r="H103" s="274"/>
      <c r="I103" s="272"/>
      <c r="J103" s="271">
        <f t="shared" si="6"/>
        <v>0</v>
      </c>
      <c r="K103" s="272" t="e">
        <f t="shared" si="7"/>
        <v>#REF!</v>
      </c>
      <c r="L103" s="139" t="e">
        <f t="shared" si="8"/>
        <v>#REF!</v>
      </c>
      <c r="M103" s="139" t="e">
        <f t="shared" si="9"/>
        <v>#REF!</v>
      </c>
      <c r="N103" s="275"/>
      <c r="P103" s="267">
        <v>0</v>
      </c>
      <c r="Q103" s="267">
        <v>3</v>
      </c>
      <c r="R103" s="267" t="s">
        <v>1007</v>
      </c>
      <c r="S103" s="268">
        <v>0</v>
      </c>
      <c r="T103" s="269">
        <v>0</v>
      </c>
      <c r="U103" s="270"/>
      <c r="V103" s="270"/>
      <c r="W103" s="270"/>
      <c r="X103" s="271"/>
      <c r="Y103" s="272" t="e">
        <v>#REF!</v>
      </c>
      <c r="Z103" s="139" t="e">
        <v>#REF!</v>
      </c>
      <c r="AA103" s="139" t="e">
        <v>#REF!</v>
      </c>
      <c r="AB103" s="139" t="e">
        <v>#REF!</v>
      </c>
      <c r="AC103" s="139" t="s">
        <v>876</v>
      </c>
    </row>
    <row r="104" spans="1:29" ht="16.5">
      <c r="A104" s="267">
        <f t="shared" si="1"/>
        <v>0</v>
      </c>
      <c r="B104" s="267">
        <f t="shared" si="2"/>
        <v>3</v>
      </c>
      <c r="C104" s="267" t="str">
        <f t="shared" si="3"/>
        <v>L</v>
      </c>
      <c r="D104" s="268">
        <f t="shared" si="4"/>
        <v>0</v>
      </c>
      <c r="E104" s="269">
        <f t="shared" si="5"/>
        <v>0</v>
      </c>
      <c r="F104" s="273"/>
      <c r="G104" s="274"/>
      <c r="H104" s="274"/>
      <c r="I104" s="272"/>
      <c r="J104" s="271">
        <f t="shared" si="6"/>
        <v>0</v>
      </c>
      <c r="K104" s="272" t="e">
        <f t="shared" si="7"/>
        <v>#REF!</v>
      </c>
      <c r="L104" s="139" t="e">
        <f t="shared" si="8"/>
        <v>#REF!</v>
      </c>
      <c r="M104" s="139" t="e">
        <f t="shared" si="9"/>
        <v>#REF!</v>
      </c>
      <c r="N104" s="275"/>
      <c r="P104" s="267">
        <v>0</v>
      </c>
      <c r="Q104" s="267">
        <v>3</v>
      </c>
      <c r="R104" s="267" t="s">
        <v>651</v>
      </c>
      <c r="S104" s="268">
        <v>0</v>
      </c>
      <c r="T104" s="269">
        <v>0</v>
      </c>
      <c r="U104" s="270"/>
      <c r="V104" s="270"/>
      <c r="W104" s="270"/>
      <c r="X104" s="271"/>
      <c r="Y104" s="272" t="e">
        <v>#REF!</v>
      </c>
      <c r="Z104" s="139" t="e">
        <v>#REF!</v>
      </c>
      <c r="AA104" s="139" t="e">
        <v>#REF!</v>
      </c>
      <c r="AB104" s="139" t="e">
        <v>#REF!</v>
      </c>
      <c r="AC104" s="139" t="s">
        <v>876</v>
      </c>
    </row>
    <row r="105" spans="1:29" ht="16.5">
      <c r="A105" s="267">
        <f t="shared" si="1"/>
        <v>0</v>
      </c>
      <c r="B105" s="267">
        <f t="shared" si="2"/>
        <v>3</v>
      </c>
      <c r="C105" s="267" t="str">
        <f t="shared" si="3"/>
        <v>E</v>
      </c>
      <c r="D105" s="268">
        <f t="shared" si="4"/>
        <v>0</v>
      </c>
      <c r="E105" s="269">
        <f t="shared" si="5"/>
        <v>0</v>
      </c>
      <c r="F105" s="273"/>
      <c r="G105" s="274"/>
      <c r="H105" s="274"/>
      <c r="I105" s="272"/>
      <c r="J105" s="271">
        <f t="shared" si="6"/>
        <v>0</v>
      </c>
      <c r="K105" s="272" t="e">
        <f t="shared" si="7"/>
        <v>#REF!</v>
      </c>
      <c r="L105" s="139" t="e">
        <f t="shared" si="8"/>
        <v>#REF!</v>
      </c>
      <c r="M105" s="139" t="e">
        <f t="shared" si="9"/>
        <v>#REF!</v>
      </c>
      <c r="N105" s="275"/>
      <c r="P105" s="267">
        <v>0</v>
      </c>
      <c r="Q105" s="267">
        <v>3</v>
      </c>
      <c r="R105" s="267" t="s">
        <v>651</v>
      </c>
      <c r="S105" s="268">
        <v>0</v>
      </c>
      <c r="T105" s="269">
        <v>0</v>
      </c>
      <c r="U105" s="270"/>
      <c r="V105" s="270"/>
      <c r="W105" s="270"/>
      <c r="X105" s="271"/>
      <c r="Y105" s="272" t="e">
        <v>#REF!</v>
      </c>
      <c r="Z105" s="139" t="e">
        <v>#REF!</v>
      </c>
      <c r="AA105" s="139" t="e">
        <v>#REF!</v>
      </c>
      <c r="AB105" s="139" t="e">
        <v>#REF!</v>
      </c>
      <c r="AC105" s="139" t="s">
        <v>876</v>
      </c>
    </row>
    <row r="106" spans="1:29" ht="16.5">
      <c r="A106" s="267">
        <f t="shared" si="1"/>
        <v>0</v>
      </c>
      <c r="B106" s="267">
        <f t="shared" si="2"/>
        <v>3</v>
      </c>
      <c r="C106" s="267" t="str">
        <f t="shared" si="3"/>
        <v>E</v>
      </c>
      <c r="D106" s="268">
        <f t="shared" si="4"/>
        <v>0</v>
      </c>
      <c r="E106" s="269">
        <f t="shared" si="5"/>
        <v>0</v>
      </c>
      <c r="F106" s="273"/>
      <c r="G106" s="274"/>
      <c r="H106" s="274"/>
      <c r="I106" s="272"/>
      <c r="J106" s="271">
        <f t="shared" si="6"/>
        <v>0</v>
      </c>
      <c r="K106" s="272" t="e">
        <f t="shared" si="7"/>
        <v>#REF!</v>
      </c>
      <c r="L106" s="139" t="e">
        <f t="shared" si="8"/>
        <v>#REF!</v>
      </c>
      <c r="M106" s="139" t="e">
        <f t="shared" si="9"/>
        <v>#REF!</v>
      </c>
      <c r="N106" s="275"/>
      <c r="P106" s="266">
        <v>0</v>
      </c>
      <c r="Q106" s="266">
        <v>3</v>
      </c>
      <c r="R106" s="267" t="s">
        <v>651</v>
      </c>
      <c r="S106" s="268">
        <v>0</v>
      </c>
      <c r="T106" s="269">
        <v>0</v>
      </c>
      <c r="U106" s="270"/>
      <c r="V106" s="270"/>
      <c r="W106" s="270"/>
      <c r="X106" s="271"/>
      <c r="Y106" s="272" t="e">
        <v>#REF!</v>
      </c>
      <c r="Z106" s="139" t="e">
        <v>#REF!</v>
      </c>
      <c r="AA106" s="139" t="e">
        <v>#REF!</v>
      </c>
      <c r="AB106" s="139" t="e">
        <v>#REF!</v>
      </c>
      <c r="AC106" s="139" t="s">
        <v>876</v>
      </c>
    </row>
    <row r="107" spans="1:29" ht="16.5">
      <c r="A107" s="266">
        <f t="shared" si="1"/>
        <v>0</v>
      </c>
      <c r="B107" s="266">
        <f t="shared" si="2"/>
        <v>3</v>
      </c>
      <c r="C107" s="267" t="str">
        <f t="shared" si="3"/>
        <v>E</v>
      </c>
      <c r="D107" s="268">
        <f t="shared" si="4"/>
        <v>0</v>
      </c>
      <c r="E107" s="269">
        <f t="shared" si="5"/>
        <v>0</v>
      </c>
      <c r="F107" s="273"/>
      <c r="G107" s="274"/>
      <c r="H107" s="274"/>
      <c r="I107" s="272"/>
      <c r="J107" s="271">
        <f t="shared" si="6"/>
        <v>0</v>
      </c>
      <c r="K107" s="272" t="e">
        <f t="shared" si="7"/>
        <v>#REF!</v>
      </c>
      <c r="L107" s="139" t="e">
        <f t="shared" si="8"/>
        <v>#REF!</v>
      </c>
      <c r="M107" s="139" t="e">
        <f t="shared" si="9"/>
        <v>#REF!</v>
      </c>
      <c r="N107" s="275"/>
      <c r="P107" s="267">
        <v>0</v>
      </c>
      <c r="Q107" s="267">
        <v>3</v>
      </c>
      <c r="R107" s="267" t="s">
        <v>808</v>
      </c>
      <c r="S107" s="268">
        <v>0</v>
      </c>
      <c r="T107" s="269">
        <v>0</v>
      </c>
      <c r="U107" s="270"/>
      <c r="V107" s="270"/>
      <c r="W107" s="270"/>
      <c r="X107" s="271"/>
      <c r="Y107" s="272" t="e">
        <v>#REF!</v>
      </c>
      <c r="Z107" s="139" t="e">
        <v>#REF!</v>
      </c>
      <c r="AA107" s="139" t="e">
        <v>#REF!</v>
      </c>
      <c r="AB107" s="139" t="e">
        <v>#REF!</v>
      </c>
      <c r="AC107" s="139" t="s">
        <v>876</v>
      </c>
    </row>
    <row r="108" spans="1:29" ht="16.5">
      <c r="A108" s="267">
        <f t="shared" si="1"/>
        <v>0</v>
      </c>
      <c r="B108" s="267">
        <f t="shared" si="2"/>
        <v>3</v>
      </c>
      <c r="C108" s="267" t="str">
        <f t="shared" si="3"/>
        <v>FV</v>
      </c>
      <c r="D108" s="268">
        <f t="shared" si="4"/>
        <v>0</v>
      </c>
      <c r="E108" s="269">
        <f t="shared" si="5"/>
        <v>0</v>
      </c>
      <c r="F108" s="273"/>
      <c r="G108" s="274"/>
      <c r="H108" s="274"/>
      <c r="I108" s="272"/>
      <c r="J108" s="271">
        <f t="shared" si="6"/>
        <v>0</v>
      </c>
      <c r="K108" s="272" t="e">
        <f t="shared" si="7"/>
        <v>#REF!</v>
      </c>
      <c r="L108" s="139" t="e">
        <f t="shared" si="8"/>
        <v>#REF!</v>
      </c>
      <c r="M108" s="139" t="e">
        <f t="shared" si="9"/>
        <v>#REF!</v>
      </c>
      <c r="N108" s="275"/>
      <c r="P108" s="267">
        <v>0</v>
      </c>
      <c r="Q108" s="267">
        <v>3</v>
      </c>
      <c r="R108" s="267" t="s">
        <v>808</v>
      </c>
      <c r="S108" s="268">
        <v>0</v>
      </c>
      <c r="T108" s="269">
        <v>0</v>
      </c>
      <c r="U108" s="270"/>
      <c r="V108" s="270"/>
      <c r="W108" s="270"/>
      <c r="X108" s="271"/>
      <c r="Y108" s="272" t="e">
        <v>#REF!</v>
      </c>
      <c r="Z108" s="139" t="e">
        <v>#REF!</v>
      </c>
      <c r="AA108" s="139" t="e">
        <v>#REF!</v>
      </c>
      <c r="AB108" s="139" t="e">
        <v>#REF!</v>
      </c>
      <c r="AC108" s="139" t="s">
        <v>876</v>
      </c>
    </row>
    <row r="109" spans="1:29" ht="16.5">
      <c r="A109" s="267">
        <f t="shared" si="1"/>
        <v>0</v>
      </c>
      <c r="B109" s="267">
        <f t="shared" si="2"/>
        <v>3</v>
      </c>
      <c r="C109" s="267" t="str">
        <f t="shared" si="3"/>
        <v>FV</v>
      </c>
      <c r="D109" s="268">
        <f t="shared" si="4"/>
        <v>0</v>
      </c>
      <c r="E109" s="269">
        <f t="shared" si="5"/>
        <v>0</v>
      </c>
      <c r="F109" s="273"/>
      <c r="G109" s="274"/>
      <c r="H109" s="274"/>
      <c r="I109" s="272"/>
      <c r="J109" s="271">
        <f t="shared" si="6"/>
        <v>0</v>
      </c>
      <c r="K109" s="272" t="e">
        <f t="shared" si="7"/>
        <v>#REF!</v>
      </c>
      <c r="L109" s="139" t="e">
        <f t="shared" si="8"/>
        <v>#REF!</v>
      </c>
      <c r="M109" s="139" t="e">
        <f t="shared" si="9"/>
        <v>#REF!</v>
      </c>
      <c r="N109" s="275"/>
      <c r="P109" s="267">
        <v>0</v>
      </c>
      <c r="Q109" s="267">
        <v>3</v>
      </c>
      <c r="R109" s="267" t="s">
        <v>1002</v>
      </c>
      <c r="S109" s="268">
        <v>0</v>
      </c>
      <c r="T109" s="269">
        <v>0</v>
      </c>
      <c r="U109" s="270"/>
      <c r="V109" s="270"/>
      <c r="W109" s="270"/>
      <c r="X109" s="271"/>
      <c r="Y109" s="272" t="e">
        <v>#REF!</v>
      </c>
      <c r="Z109" s="139" t="e">
        <v>#REF!</v>
      </c>
      <c r="AA109" s="139" t="e">
        <v>#REF!</v>
      </c>
      <c r="AB109" s="139" t="e">
        <v>#REF!</v>
      </c>
      <c r="AC109" s="139" t="s">
        <v>876</v>
      </c>
    </row>
    <row r="110" spans="1:29" ht="16.5">
      <c r="A110" s="267">
        <f t="shared" si="1"/>
        <v>0</v>
      </c>
      <c r="B110" s="267">
        <f t="shared" si="2"/>
        <v>3</v>
      </c>
      <c r="C110" s="267" t="str">
        <f t="shared" si="3"/>
        <v>P</v>
      </c>
      <c r="D110" s="268">
        <f t="shared" si="4"/>
        <v>0</v>
      </c>
      <c r="E110" s="269">
        <f t="shared" si="5"/>
        <v>0</v>
      </c>
      <c r="F110" s="273"/>
      <c r="G110" s="274"/>
      <c r="H110" s="274"/>
      <c r="I110" s="272"/>
      <c r="J110" s="271">
        <f t="shared" si="6"/>
        <v>0</v>
      </c>
      <c r="K110" s="272" t="e">
        <f t="shared" si="7"/>
        <v>#REF!</v>
      </c>
      <c r="L110" s="139" t="e">
        <f t="shared" si="8"/>
        <v>#REF!</v>
      </c>
      <c r="M110" s="139" t="e">
        <f t="shared" si="9"/>
        <v>#REF!</v>
      </c>
      <c r="N110" s="275"/>
      <c r="P110" s="267">
        <v>0</v>
      </c>
      <c r="Q110" s="267">
        <v>3</v>
      </c>
      <c r="R110" s="267" t="s">
        <v>1002</v>
      </c>
      <c r="S110" s="268">
        <v>0</v>
      </c>
      <c r="T110" s="269">
        <v>0</v>
      </c>
      <c r="U110" s="270"/>
      <c r="V110" s="270"/>
      <c r="W110" s="270"/>
      <c r="X110" s="271"/>
      <c r="Y110" s="272" t="e">
        <v>#REF!</v>
      </c>
      <c r="Z110" s="139" t="e">
        <v>#REF!</v>
      </c>
      <c r="AA110" s="139" t="e">
        <v>#REF!</v>
      </c>
      <c r="AB110" s="139" t="e">
        <v>#REF!</v>
      </c>
      <c r="AC110" s="139" t="s">
        <v>876</v>
      </c>
    </row>
    <row r="111" spans="1:29" ht="16.5">
      <c r="A111" s="267">
        <f t="shared" si="1"/>
        <v>0</v>
      </c>
      <c r="B111" s="267">
        <f t="shared" si="2"/>
        <v>3</v>
      </c>
      <c r="C111" s="267" t="str">
        <f t="shared" si="3"/>
        <v>P</v>
      </c>
      <c r="D111" s="268">
        <f t="shared" si="4"/>
        <v>0</v>
      </c>
      <c r="E111" s="269">
        <f t="shared" si="5"/>
        <v>0</v>
      </c>
      <c r="F111" s="273"/>
      <c r="G111" s="274"/>
      <c r="H111" s="274"/>
      <c r="I111" s="272"/>
      <c r="J111" s="271">
        <f t="shared" si="6"/>
        <v>0</v>
      </c>
      <c r="K111" s="272" t="e">
        <f t="shared" si="7"/>
        <v>#REF!</v>
      </c>
      <c r="L111" s="139" t="e">
        <f t="shared" si="8"/>
        <v>#REF!</v>
      </c>
      <c r="M111" s="139" t="e">
        <f t="shared" si="9"/>
        <v>#REF!</v>
      </c>
      <c r="N111" s="275"/>
      <c r="P111" s="267">
        <v>0</v>
      </c>
      <c r="Q111" s="267">
        <v>3</v>
      </c>
      <c r="R111" s="267">
        <v>0</v>
      </c>
      <c r="S111" s="268">
        <v>0</v>
      </c>
      <c r="T111" s="269">
        <v>0</v>
      </c>
      <c r="U111" s="270"/>
      <c r="V111" s="270"/>
      <c r="W111" s="270"/>
      <c r="X111" s="271"/>
      <c r="Y111" s="272" t="e">
        <v>#REF!</v>
      </c>
      <c r="Z111" s="139" t="e">
        <v>#REF!</v>
      </c>
      <c r="AA111" s="139" t="e">
        <v>#REF!</v>
      </c>
      <c r="AB111" s="139" t="e">
        <v>#REF!</v>
      </c>
      <c r="AC111" s="139" t="s">
        <v>876</v>
      </c>
    </row>
    <row r="112" spans="1:29" ht="16.5">
      <c r="A112" s="267">
        <f t="shared" si="1"/>
        <v>0</v>
      </c>
      <c r="B112" s="267">
        <f t="shared" si="2"/>
        <v>3</v>
      </c>
      <c r="C112" s="267">
        <f t="shared" si="3"/>
        <v>0</v>
      </c>
      <c r="D112" s="268">
        <f t="shared" si="4"/>
        <v>0</v>
      </c>
      <c r="E112" s="269">
        <f t="shared" si="5"/>
        <v>0</v>
      </c>
      <c r="F112" s="273"/>
      <c r="G112" s="274"/>
      <c r="H112" s="274"/>
      <c r="I112" s="272"/>
      <c r="J112" s="271">
        <f t="shared" si="6"/>
        <v>0</v>
      </c>
      <c r="K112" s="272" t="e">
        <f t="shared" si="7"/>
        <v>#REF!</v>
      </c>
      <c r="L112" s="139" t="e">
        <f t="shared" si="8"/>
        <v>#REF!</v>
      </c>
      <c r="M112" s="139" t="e">
        <f t="shared" si="9"/>
        <v>#REF!</v>
      </c>
      <c r="N112" s="275"/>
      <c r="P112" s="267">
        <v>0</v>
      </c>
      <c r="Q112" s="267">
        <v>3</v>
      </c>
      <c r="R112" s="267">
        <v>0</v>
      </c>
      <c r="S112" s="268">
        <v>0</v>
      </c>
      <c r="T112" s="269">
        <v>0</v>
      </c>
      <c r="U112" s="270"/>
      <c r="V112" s="270"/>
      <c r="W112" s="270"/>
      <c r="X112" s="271"/>
      <c r="Y112" s="272" t="e">
        <v>#REF!</v>
      </c>
      <c r="Z112" s="139" t="e">
        <v>#REF!</v>
      </c>
      <c r="AA112" s="139" t="e">
        <v>#REF!</v>
      </c>
      <c r="AB112" s="139" t="e">
        <v>#REF!</v>
      </c>
      <c r="AC112" s="139" t="s">
        <v>876</v>
      </c>
    </row>
    <row r="113" spans="1:29" ht="16.5">
      <c r="A113" s="267">
        <f t="shared" si="1"/>
        <v>0</v>
      </c>
      <c r="B113" s="267">
        <f t="shared" si="2"/>
        <v>3</v>
      </c>
      <c r="C113" s="267">
        <f t="shared" si="3"/>
        <v>0</v>
      </c>
      <c r="D113" s="268">
        <f t="shared" si="4"/>
        <v>0</v>
      </c>
      <c r="E113" s="269">
        <f t="shared" si="5"/>
        <v>0</v>
      </c>
      <c r="F113" s="273"/>
      <c r="G113" s="274"/>
      <c r="H113" s="274"/>
      <c r="I113" s="272"/>
      <c r="J113" s="271">
        <f t="shared" si="6"/>
        <v>0</v>
      </c>
      <c r="K113" s="272" t="e">
        <f t="shared" si="7"/>
        <v>#REF!</v>
      </c>
      <c r="L113" s="139" t="e">
        <f t="shared" si="8"/>
        <v>#REF!</v>
      </c>
      <c r="M113" s="139" t="e">
        <f t="shared" si="9"/>
        <v>#REF!</v>
      </c>
      <c r="N113" s="275"/>
      <c r="P113" s="267">
        <v>0</v>
      </c>
      <c r="Q113" s="267">
        <v>3</v>
      </c>
      <c r="R113" s="267">
        <v>0</v>
      </c>
      <c r="S113" s="268">
        <v>0</v>
      </c>
      <c r="T113" s="269">
        <v>0</v>
      </c>
      <c r="U113" s="270"/>
      <c r="V113" s="270"/>
      <c r="W113" s="270"/>
      <c r="X113" s="271"/>
      <c r="Y113" s="272" t="e">
        <v>#REF!</v>
      </c>
      <c r="Z113" s="139" t="e">
        <v>#REF!</v>
      </c>
      <c r="AA113" s="139" t="e">
        <v>#REF!</v>
      </c>
      <c r="AB113" s="139" t="e">
        <v>#REF!</v>
      </c>
      <c r="AC113" s="139" t="s">
        <v>876</v>
      </c>
    </row>
    <row r="114" spans="1:29" ht="16.5">
      <c r="A114" s="267">
        <f t="shared" si="1"/>
        <v>0</v>
      </c>
      <c r="B114" s="267">
        <f t="shared" si="2"/>
        <v>3</v>
      </c>
      <c r="C114" s="267">
        <f t="shared" si="3"/>
        <v>0</v>
      </c>
      <c r="D114" s="268">
        <f t="shared" si="4"/>
        <v>0</v>
      </c>
      <c r="E114" s="269">
        <f t="shared" si="5"/>
        <v>0</v>
      </c>
      <c r="F114" s="273"/>
      <c r="G114" s="274"/>
      <c r="H114" s="274"/>
      <c r="I114" s="272"/>
      <c r="J114" s="271">
        <f t="shared" si="6"/>
        <v>0</v>
      </c>
      <c r="K114" s="272" t="e">
        <f t="shared" si="7"/>
        <v>#REF!</v>
      </c>
      <c r="L114" s="139" t="e">
        <f t="shared" si="8"/>
        <v>#REF!</v>
      </c>
      <c r="M114" s="139" t="e">
        <f t="shared" si="9"/>
        <v>#REF!</v>
      </c>
      <c r="N114" s="275"/>
      <c r="P114" s="267">
        <v>0</v>
      </c>
      <c r="Q114" s="267">
        <v>3</v>
      </c>
      <c r="R114" s="267">
        <v>0</v>
      </c>
      <c r="S114" s="268">
        <v>0</v>
      </c>
      <c r="T114" s="269">
        <v>0</v>
      </c>
      <c r="U114" s="270"/>
      <c r="V114" s="270"/>
      <c r="W114" s="270"/>
      <c r="X114" s="271"/>
      <c r="Y114" s="272" t="e">
        <v>#REF!</v>
      </c>
      <c r="Z114" s="139" t="e">
        <v>#REF!</v>
      </c>
      <c r="AA114" s="139" t="e">
        <v>#REF!</v>
      </c>
      <c r="AB114" s="139" t="e">
        <v>#REF!</v>
      </c>
      <c r="AC114" s="139" t="s">
        <v>876</v>
      </c>
    </row>
    <row r="115" spans="1:29" ht="16.5">
      <c r="A115" s="267">
        <f t="shared" si="1"/>
        <v>0</v>
      </c>
      <c r="B115" s="267">
        <f t="shared" si="2"/>
        <v>3</v>
      </c>
      <c r="C115" s="267">
        <f t="shared" si="3"/>
        <v>0</v>
      </c>
      <c r="D115" s="268">
        <f t="shared" si="4"/>
        <v>0</v>
      </c>
      <c r="E115" s="269">
        <f t="shared" si="5"/>
        <v>0</v>
      </c>
      <c r="F115" s="273"/>
      <c r="G115" s="274"/>
      <c r="H115" s="274"/>
      <c r="I115" s="272"/>
      <c r="J115" s="271">
        <f t="shared" si="6"/>
        <v>0</v>
      </c>
      <c r="K115" s="272" t="e">
        <f t="shared" si="7"/>
        <v>#REF!</v>
      </c>
      <c r="L115" s="139" t="e">
        <f t="shared" si="8"/>
        <v>#REF!</v>
      </c>
      <c r="M115" s="139" t="e">
        <f t="shared" si="9"/>
        <v>#REF!</v>
      </c>
      <c r="N115" s="275"/>
      <c r="P115" s="267">
        <v>0</v>
      </c>
      <c r="Q115" s="267">
        <v>3</v>
      </c>
      <c r="R115" s="267">
        <v>0</v>
      </c>
      <c r="S115" s="268">
        <v>0</v>
      </c>
      <c r="T115" s="269">
        <v>0</v>
      </c>
      <c r="U115" s="270"/>
      <c r="V115" s="270"/>
      <c r="W115" s="270"/>
      <c r="X115" s="271"/>
      <c r="Y115" s="272" t="e">
        <v>#REF!</v>
      </c>
      <c r="Z115" s="139" t="e">
        <v>#REF!</v>
      </c>
      <c r="AA115" s="139" t="e">
        <v>#REF!</v>
      </c>
      <c r="AB115" s="139" t="e">
        <v>#REF!</v>
      </c>
      <c r="AC115" s="139" t="s">
        <v>876</v>
      </c>
    </row>
    <row r="116" spans="1:29" ht="16.5">
      <c r="A116" s="267">
        <f t="shared" si="1"/>
        <v>0</v>
      </c>
      <c r="B116" s="267">
        <f t="shared" si="2"/>
        <v>3</v>
      </c>
      <c r="C116" s="267">
        <f t="shared" si="3"/>
        <v>0</v>
      </c>
      <c r="D116" s="268">
        <f t="shared" si="4"/>
        <v>0</v>
      </c>
      <c r="E116" s="269">
        <f t="shared" si="5"/>
        <v>0</v>
      </c>
      <c r="F116" s="273"/>
      <c r="G116" s="274"/>
      <c r="H116" s="274"/>
      <c r="I116" s="272"/>
      <c r="J116" s="271">
        <f t="shared" si="6"/>
        <v>0</v>
      </c>
      <c r="K116" s="272" t="e">
        <f t="shared" si="7"/>
        <v>#REF!</v>
      </c>
      <c r="L116" s="139" t="e">
        <f t="shared" si="8"/>
        <v>#REF!</v>
      </c>
      <c r="M116" s="139" t="e">
        <f t="shared" si="9"/>
        <v>#REF!</v>
      </c>
      <c r="N116" s="275"/>
      <c r="P116" s="267">
        <v>0</v>
      </c>
      <c r="Q116" s="267">
        <v>3</v>
      </c>
      <c r="R116" s="267">
        <v>0</v>
      </c>
      <c r="S116" s="268">
        <v>0</v>
      </c>
      <c r="T116" s="269">
        <v>0</v>
      </c>
      <c r="U116" s="270"/>
      <c r="V116" s="270"/>
      <c r="W116" s="270"/>
      <c r="X116" s="271"/>
      <c r="Y116" s="272" t="e">
        <v>#REF!</v>
      </c>
      <c r="Z116" s="139" t="e">
        <v>#REF!</v>
      </c>
      <c r="AA116" s="139" t="e">
        <v>#REF!</v>
      </c>
      <c r="AB116" s="139" t="e">
        <v>#REF!</v>
      </c>
      <c r="AC116" s="139" t="s">
        <v>876</v>
      </c>
    </row>
    <row r="117" spans="1:29" ht="16.5">
      <c r="A117" s="267">
        <f t="shared" si="1"/>
        <v>0</v>
      </c>
      <c r="B117" s="267">
        <f t="shared" si="2"/>
        <v>3</v>
      </c>
      <c r="C117" s="267">
        <f t="shared" si="3"/>
        <v>0</v>
      </c>
      <c r="D117" s="268">
        <f t="shared" si="4"/>
        <v>0</v>
      </c>
      <c r="E117" s="269">
        <f t="shared" si="5"/>
        <v>0</v>
      </c>
      <c r="F117" s="273"/>
      <c r="G117" s="274"/>
      <c r="H117" s="274"/>
      <c r="I117" s="272"/>
      <c r="J117" s="271">
        <f t="shared" si="6"/>
        <v>0</v>
      </c>
      <c r="K117" s="272" t="e">
        <f t="shared" si="7"/>
        <v>#REF!</v>
      </c>
      <c r="L117" s="139" t="e">
        <f t="shared" si="8"/>
        <v>#REF!</v>
      </c>
      <c r="M117" s="139" t="e">
        <f t="shared" si="9"/>
        <v>#REF!</v>
      </c>
      <c r="N117" s="275"/>
      <c r="P117" s="267">
        <v>0</v>
      </c>
      <c r="Q117" s="267">
        <v>3</v>
      </c>
      <c r="R117" s="267">
        <v>0</v>
      </c>
      <c r="S117" s="268">
        <v>0</v>
      </c>
      <c r="T117" s="269">
        <v>0</v>
      </c>
      <c r="U117" s="270"/>
      <c r="V117" s="270"/>
      <c r="W117" s="270"/>
      <c r="X117" s="271"/>
      <c r="Y117" s="272" t="e">
        <v>#REF!</v>
      </c>
      <c r="Z117" s="139" t="e">
        <v>#REF!</v>
      </c>
      <c r="AA117" s="139" t="e">
        <v>#REF!</v>
      </c>
      <c r="AB117" s="139" t="e">
        <v>#REF!</v>
      </c>
      <c r="AC117" s="139" t="s">
        <v>876</v>
      </c>
    </row>
    <row r="118" spans="1:29" ht="16.5">
      <c r="A118" s="267">
        <f t="shared" si="1"/>
        <v>0</v>
      </c>
      <c r="B118" s="267">
        <f t="shared" si="2"/>
        <v>3</v>
      </c>
      <c r="C118" s="267">
        <f t="shared" si="3"/>
        <v>0</v>
      </c>
      <c r="D118" s="268">
        <f t="shared" si="4"/>
        <v>0</v>
      </c>
      <c r="E118" s="269">
        <f t="shared" si="5"/>
        <v>0</v>
      </c>
      <c r="F118" s="273"/>
      <c r="G118" s="274"/>
      <c r="H118" s="274"/>
      <c r="I118" s="272"/>
      <c r="J118" s="271">
        <f t="shared" si="6"/>
        <v>0</v>
      </c>
      <c r="K118" s="272" t="e">
        <f t="shared" si="7"/>
        <v>#REF!</v>
      </c>
      <c r="L118" s="139" t="e">
        <f t="shared" si="8"/>
        <v>#REF!</v>
      </c>
      <c r="M118" s="139" t="e">
        <f t="shared" si="9"/>
        <v>#REF!</v>
      </c>
      <c r="N118" s="275"/>
      <c r="P118" s="267">
        <v>0</v>
      </c>
      <c r="Q118" s="267">
        <v>3</v>
      </c>
      <c r="R118" s="267">
        <v>0</v>
      </c>
      <c r="S118" s="268">
        <v>0</v>
      </c>
      <c r="T118" s="269">
        <v>0</v>
      </c>
      <c r="U118" s="270"/>
      <c r="V118" s="270"/>
      <c r="W118" s="270"/>
      <c r="X118" s="271"/>
      <c r="Y118" s="272" t="e">
        <v>#REF!</v>
      </c>
      <c r="Z118" s="139" t="e">
        <v>#REF!</v>
      </c>
      <c r="AA118" s="139" t="e">
        <v>#REF!</v>
      </c>
      <c r="AB118" s="139" t="e">
        <v>#REF!</v>
      </c>
      <c r="AC118" s="139" t="s">
        <v>876</v>
      </c>
    </row>
    <row r="119" spans="1:14" ht="16.5">
      <c r="A119" s="267">
        <f t="shared" si="1"/>
        <v>0</v>
      </c>
      <c r="B119" s="267">
        <f t="shared" si="2"/>
        <v>3</v>
      </c>
      <c r="C119" s="267">
        <f t="shared" si="3"/>
        <v>0</v>
      </c>
      <c r="D119" s="268">
        <f t="shared" si="4"/>
        <v>0</v>
      </c>
      <c r="E119" s="269">
        <f t="shared" si="5"/>
        <v>0</v>
      </c>
      <c r="F119" s="273"/>
      <c r="G119" s="274"/>
      <c r="H119" s="274"/>
      <c r="I119" s="272"/>
      <c r="J119" s="271">
        <f t="shared" si="6"/>
        <v>0</v>
      </c>
      <c r="K119" s="272" t="e">
        <f t="shared" si="7"/>
        <v>#REF!</v>
      </c>
      <c r="L119" s="139" t="e">
        <f t="shared" si="8"/>
        <v>#REF!</v>
      </c>
      <c r="M119" s="139" t="e">
        <f t="shared" si="9"/>
        <v>#REF!</v>
      </c>
      <c r="N119" s="275"/>
    </row>
    <row r="120" spans="1:14" ht="16.5">
      <c r="A120" s="266">
        <f t="shared" si="1"/>
        <v>0</v>
      </c>
      <c r="B120" s="259"/>
      <c r="C120" s="259"/>
      <c r="D120" s="259"/>
      <c r="E120" s="259"/>
      <c r="F120" s="260"/>
      <c r="G120" s="260"/>
      <c r="H120" s="266"/>
      <c r="I120" s="276" t="s">
        <v>760</v>
      </c>
      <c r="J120" s="272">
        <f>SUM(J102:J119)</f>
        <v>0</v>
      </c>
      <c r="K120" s="139" t="e">
        <f>SUM(K102:K119)</f>
        <v>#REF!</v>
      </c>
      <c r="L120" s="139" t="e">
        <f>SUM(L102:L119)</f>
        <v>#REF!</v>
      </c>
      <c r="M120" s="139" t="e">
        <f>SUM(M102:M119)</f>
        <v>#REF!</v>
      </c>
      <c r="N120" s="275"/>
    </row>
  </sheetData>
  <autoFilter ref="P87:AC118"/>
  <mergeCells count="20">
    <mergeCell ref="C63:L63"/>
    <mergeCell ref="C64:L64"/>
    <mergeCell ref="C65:L65"/>
    <mergeCell ref="C66:L66"/>
    <mergeCell ref="C67:L67"/>
    <mergeCell ref="C68:L68"/>
    <mergeCell ref="C69:L69"/>
    <mergeCell ref="C70:L70"/>
    <mergeCell ref="C71:L71"/>
    <mergeCell ref="C72:L72"/>
    <mergeCell ref="C75:L75"/>
    <mergeCell ref="C76:L76"/>
    <mergeCell ref="C77:L77"/>
    <mergeCell ref="C78:L78"/>
    <mergeCell ref="C79:L79"/>
    <mergeCell ref="C80:L80"/>
    <mergeCell ref="C81:L81"/>
    <mergeCell ref="C82:L82"/>
    <mergeCell ref="C83:L83"/>
    <mergeCell ref="C84:L84"/>
  </mergeCells>
  <dataValidations count="1">
    <dataValidation type="list" allowBlank="1" showInputMessage="1" showErrorMessage="1" sqref="N50:N54">
      <formula1>"OK,JA, -"</formula1>
    </dataValidation>
  </dataValidations>
  <printOptions/>
  <pageMargins left="0.9448818897637796" right="0.4724409448818898" top="0.7874015748031497" bottom="0.1968503937007874" header="0.5118110236220472" footer="0.5118110236220472"/>
  <pageSetup orientation="portrait" paperSize="9"/>
  <drawing r:id="rId3"/>
  <legacyDrawing r:id="rId2"/>
</worksheet>
</file>

<file path=xl/worksheets/sheet19.xml><?xml version="1.0" encoding="utf-8"?>
<worksheet xmlns="http://schemas.openxmlformats.org/spreadsheetml/2006/main" xmlns:r="http://schemas.openxmlformats.org/officeDocument/2006/relationships">
  <dimension ref="A1:AC116"/>
  <sheetViews>
    <sheetView zoomScale="125" zoomScaleNormal="125" workbookViewId="0" topLeftCell="A1">
      <selection activeCell="K39" sqref="K39"/>
    </sheetView>
  </sheetViews>
  <sheetFormatPr defaultColWidth="11.00390625" defaultRowHeight="12.75"/>
  <cols>
    <col min="1" max="1" width="6.875" style="38" customWidth="1"/>
    <col min="2" max="2" width="5.00390625" style="38" customWidth="1"/>
    <col min="3" max="6" width="4.375" style="38" customWidth="1"/>
    <col min="7" max="7" width="4.875" style="38" customWidth="1"/>
    <col min="8" max="10" width="4.375" style="38" customWidth="1"/>
    <col min="11" max="12" width="4.875" style="38" customWidth="1"/>
    <col min="13" max="13" width="4.75390625" style="38" customWidth="1"/>
    <col min="14" max="14" width="3.875" style="38" customWidth="1"/>
    <col min="15" max="15" width="4.375" style="38" customWidth="1"/>
    <col min="16" max="16" width="5.875" style="38" customWidth="1"/>
    <col min="17" max="18" width="6.00390625" style="38" customWidth="1"/>
    <col min="19" max="38" width="5.75390625" style="38" customWidth="1"/>
    <col min="39" max="16384" width="10.75390625" style="38" customWidth="1"/>
  </cols>
  <sheetData>
    <row r="1" spans="1:16" ht="18">
      <c r="A1" s="44" t="s">
        <v>1203</v>
      </c>
      <c r="P1" s="41" t="s">
        <v>665</v>
      </c>
    </row>
    <row r="2" spans="1:16" ht="12" customHeight="1">
      <c r="A2" s="44"/>
      <c r="J2" s="98"/>
      <c r="K2" s="99"/>
      <c r="L2" s="96" t="s">
        <v>1378</v>
      </c>
      <c r="M2" s="14"/>
      <c r="P2" s="41"/>
    </row>
    <row r="3" spans="1:24" ht="16.5">
      <c r="A3" s="41" t="s">
        <v>474</v>
      </c>
      <c r="P3" s="41" t="s">
        <v>1271</v>
      </c>
      <c r="S3" s="98"/>
      <c r="T3" s="99"/>
      <c r="U3" s="99" t="s">
        <v>1304</v>
      </c>
      <c r="V3" s="99"/>
      <c r="W3" s="99"/>
      <c r="X3" s="112" t="s">
        <v>1197</v>
      </c>
    </row>
    <row r="4" spans="1:24" ht="16.5">
      <c r="A4" s="69"/>
      <c r="B4" s="96" t="s">
        <v>1161</v>
      </c>
      <c r="C4" s="207" t="e">
        <f>#REF!</f>
        <v>#REF!</v>
      </c>
      <c r="D4" s="40"/>
      <c r="E4" s="40"/>
      <c r="F4" s="40"/>
      <c r="G4" s="40"/>
      <c r="H4" s="18"/>
      <c r="I4" s="89"/>
      <c r="J4" s="98"/>
      <c r="K4" s="99"/>
      <c r="L4" s="96" t="s">
        <v>1101</v>
      </c>
      <c r="M4" s="40"/>
      <c r="N4" s="18"/>
      <c r="P4" s="41" t="s">
        <v>840</v>
      </c>
      <c r="S4" s="107">
        <v>1</v>
      </c>
      <c r="T4" s="107">
        <v>2</v>
      </c>
      <c r="U4" s="107">
        <v>3</v>
      </c>
      <c r="V4" s="107">
        <v>4</v>
      </c>
      <c r="W4" s="51">
        <v>5</v>
      </c>
      <c r="X4" s="114" t="s">
        <v>1118</v>
      </c>
    </row>
    <row r="5" spans="1:27" ht="16.5">
      <c r="A5" s="69"/>
      <c r="B5" s="96" t="s">
        <v>1162</v>
      </c>
      <c r="C5" s="207" t="e">
        <f>#REF!</f>
        <v>#REF!</v>
      </c>
      <c r="D5" s="40"/>
      <c r="E5" s="40"/>
      <c r="F5" s="40"/>
      <c r="G5" s="40"/>
      <c r="H5" s="18"/>
      <c r="J5" s="98"/>
      <c r="K5" s="99"/>
      <c r="L5" s="96" t="s">
        <v>964</v>
      </c>
      <c r="M5" s="40"/>
      <c r="N5" s="18"/>
      <c r="P5" s="98"/>
      <c r="Q5" s="99"/>
      <c r="R5" s="96" t="s">
        <v>138</v>
      </c>
      <c r="S5" s="107"/>
      <c r="T5" s="107"/>
      <c r="U5" s="107"/>
      <c r="V5" s="107"/>
      <c r="W5" s="51"/>
      <c r="X5" s="113"/>
      <c r="Y5" s="47"/>
      <c r="Z5" s="47"/>
      <c r="AA5" s="47"/>
    </row>
    <row r="6" spans="1:24" ht="16.5">
      <c r="A6" s="69"/>
      <c r="B6" s="96" t="s">
        <v>474</v>
      </c>
      <c r="C6" s="207" t="e">
        <f>#REF!</f>
        <v>#REF!</v>
      </c>
      <c r="D6" s="40"/>
      <c r="E6" s="40"/>
      <c r="F6" s="40"/>
      <c r="G6" s="40"/>
      <c r="H6" s="18"/>
      <c r="J6" s="98"/>
      <c r="K6" s="99"/>
      <c r="L6" s="96" t="s">
        <v>1034</v>
      </c>
      <c r="M6" s="40"/>
      <c r="N6" s="18"/>
      <c r="P6" s="98"/>
      <c r="Q6" s="99"/>
      <c r="R6" s="96" t="s">
        <v>1076</v>
      </c>
      <c r="S6" s="109"/>
      <c r="T6" s="110"/>
      <c r="U6" s="110"/>
      <c r="V6" s="110"/>
      <c r="W6" s="110"/>
      <c r="X6" s="110" t="e">
        <f aca="true" t="shared" si="0" ref="X6:X11">AVERAGE(S6:W6)</f>
        <v>#DIV/0!</v>
      </c>
    </row>
    <row r="7" spans="1:24" ht="16.5">
      <c r="A7" s="69"/>
      <c r="B7" s="96" t="s">
        <v>686</v>
      </c>
      <c r="C7" s="207" t="e">
        <f>#REF!</f>
        <v>#REF!</v>
      </c>
      <c r="D7" s="40"/>
      <c r="E7" s="40"/>
      <c r="F7" s="40"/>
      <c r="G7" s="40"/>
      <c r="H7" s="18"/>
      <c r="J7" s="98"/>
      <c r="K7" s="99"/>
      <c r="L7" s="96"/>
      <c r="M7" s="40"/>
      <c r="N7" s="18"/>
      <c r="P7" s="98"/>
      <c r="Q7" s="99"/>
      <c r="R7" s="96" t="s">
        <v>763</v>
      </c>
      <c r="S7" s="111"/>
      <c r="T7" s="109"/>
      <c r="U7" s="109"/>
      <c r="V7" s="109"/>
      <c r="W7" s="109"/>
      <c r="X7" s="109" t="e">
        <f t="shared" si="0"/>
        <v>#DIV/0!</v>
      </c>
    </row>
    <row r="8" spans="1:24" ht="16.5">
      <c r="A8" s="69"/>
      <c r="B8" s="96" t="s">
        <v>1245</v>
      </c>
      <c r="C8" s="207" t="e">
        <f>#REF!</f>
        <v>#REF!</v>
      </c>
      <c r="D8" s="40"/>
      <c r="E8" s="40"/>
      <c r="F8" s="40"/>
      <c r="G8" s="40"/>
      <c r="H8" s="18"/>
      <c r="J8" s="98"/>
      <c r="K8" s="99"/>
      <c r="L8" s="96"/>
      <c r="M8" s="40"/>
      <c r="N8" s="18"/>
      <c r="P8" s="98"/>
      <c r="Q8" s="99"/>
      <c r="R8" s="96" t="s">
        <v>997</v>
      </c>
      <c r="S8" s="109"/>
      <c r="T8" s="109"/>
      <c r="U8" s="109"/>
      <c r="V8" s="109"/>
      <c r="W8" s="109"/>
      <c r="X8" s="109" t="e">
        <f t="shared" si="0"/>
        <v>#DIV/0!</v>
      </c>
    </row>
    <row r="9" spans="1:24" ht="16.5">
      <c r="A9" s="69"/>
      <c r="B9" s="96" t="s">
        <v>1091</v>
      </c>
      <c r="C9" s="207" t="e">
        <f>#REF!</f>
        <v>#REF!</v>
      </c>
      <c r="D9" s="18"/>
      <c r="E9" s="97"/>
      <c r="F9" s="40"/>
      <c r="G9" s="40"/>
      <c r="H9" s="18"/>
      <c r="J9" s="98"/>
      <c r="K9" s="99"/>
      <c r="L9" s="96"/>
      <c r="M9" s="40"/>
      <c r="N9" s="18"/>
      <c r="P9" s="98"/>
      <c r="Q9" s="99"/>
      <c r="R9" s="96" t="s">
        <v>786</v>
      </c>
      <c r="S9" s="109"/>
      <c r="T9" s="109"/>
      <c r="U9" s="109"/>
      <c r="V9" s="109"/>
      <c r="W9" s="109"/>
      <c r="X9" s="109" t="e">
        <f t="shared" si="0"/>
        <v>#DIV/0!</v>
      </c>
    </row>
    <row r="10" spans="16:24" ht="12.75">
      <c r="P10" s="98"/>
      <c r="Q10" s="99"/>
      <c r="R10" s="96" t="s">
        <v>586</v>
      </c>
      <c r="S10" s="109"/>
      <c r="T10" s="109"/>
      <c r="U10" s="109"/>
      <c r="V10" s="109"/>
      <c r="W10" s="109"/>
      <c r="X10" s="109" t="e">
        <f t="shared" si="0"/>
        <v>#DIV/0!</v>
      </c>
    </row>
    <row r="11" spans="1:24" ht="16.5">
      <c r="A11" s="41" t="s">
        <v>1102</v>
      </c>
      <c r="P11" s="98"/>
      <c r="Q11" s="99"/>
      <c r="R11" s="96" t="s">
        <v>996</v>
      </c>
      <c r="S11" s="109"/>
      <c r="T11" s="109"/>
      <c r="U11" s="109"/>
      <c r="V11" s="109"/>
      <c r="W11" s="109"/>
      <c r="X11" s="109" t="e">
        <f t="shared" si="0"/>
        <v>#DIV/0!</v>
      </c>
    </row>
    <row r="12" spans="1:24" ht="16.5">
      <c r="A12" s="69"/>
      <c r="B12" s="96" t="s">
        <v>1103</v>
      </c>
      <c r="C12" s="97"/>
      <c r="D12" s="40"/>
      <c r="E12" s="40"/>
      <c r="F12" s="40"/>
      <c r="G12" s="40"/>
      <c r="H12" s="18"/>
      <c r="I12" s="89"/>
      <c r="J12" s="98"/>
      <c r="K12" s="99"/>
      <c r="L12" s="96" t="s">
        <v>1216</v>
      </c>
      <c r="M12" s="40"/>
      <c r="N12" s="18"/>
      <c r="P12" s="98"/>
      <c r="Q12" s="99"/>
      <c r="R12" s="96" t="s">
        <v>1379</v>
      </c>
      <c r="S12" s="109">
        <f>(S9*S6*S7)*S8+S10+S11</f>
        <v>0</v>
      </c>
      <c r="T12" s="109">
        <f>(T9*T6*T7)*T8+T10+T11</f>
        <v>0</v>
      </c>
      <c r="U12" s="109">
        <f>(U9*U6*U7)*U8+U10+U11</f>
        <v>0</v>
      </c>
      <c r="V12" s="109">
        <f>(V9*V6*V7)*V8+V10+V11</f>
        <v>0</v>
      </c>
      <c r="W12" s="109">
        <f>(W9*W6*W7)*W8+W10+W11</f>
        <v>0</v>
      </c>
      <c r="X12" s="109">
        <f>AVERAGE(S12:W12)</f>
        <v>0</v>
      </c>
    </row>
    <row r="13" spans="1:14" ht="16.5">
      <c r="A13" s="69"/>
      <c r="B13" s="96" t="s">
        <v>1228</v>
      </c>
      <c r="C13" s="97"/>
      <c r="D13" s="40"/>
      <c r="E13" s="40"/>
      <c r="F13" s="40"/>
      <c r="G13" s="40"/>
      <c r="H13" s="18"/>
      <c r="J13" s="98"/>
      <c r="K13" s="99"/>
      <c r="L13" s="96" t="s">
        <v>1217</v>
      </c>
      <c r="M13" s="40"/>
      <c r="N13" s="18"/>
    </row>
    <row r="14" spans="1:20" ht="16.5">
      <c r="A14" s="69"/>
      <c r="B14" s="96" t="s">
        <v>1091</v>
      </c>
      <c r="C14" s="97"/>
      <c r="D14" s="18"/>
      <c r="E14" s="97"/>
      <c r="F14" s="40"/>
      <c r="G14" s="40"/>
      <c r="H14" s="18"/>
      <c r="J14" s="98"/>
      <c r="K14" s="99"/>
      <c r="L14" s="96" t="s">
        <v>1335</v>
      </c>
      <c r="M14" s="40"/>
      <c r="N14" s="18"/>
      <c r="P14" s="41" t="s">
        <v>628</v>
      </c>
      <c r="S14" s="107" t="s">
        <v>629</v>
      </c>
      <c r="T14" s="107" t="s">
        <v>630</v>
      </c>
    </row>
    <row r="15" spans="1:20" ht="16.5">
      <c r="A15" s="69"/>
      <c r="B15" s="96" t="s">
        <v>1160</v>
      </c>
      <c r="C15" s="97"/>
      <c r="D15" s="40"/>
      <c r="E15" s="40"/>
      <c r="F15" s="40"/>
      <c r="G15" s="40"/>
      <c r="H15" s="18"/>
      <c r="J15" s="98"/>
      <c r="K15" s="99"/>
      <c r="L15" s="96"/>
      <c r="M15" s="40"/>
      <c r="N15" s="18"/>
      <c r="P15" s="98"/>
      <c r="Q15" s="99"/>
      <c r="R15" s="96" t="s">
        <v>778</v>
      </c>
      <c r="S15" s="86">
        <f>$C$35</f>
        <v>1.5</v>
      </c>
      <c r="T15" s="86">
        <f>$C$35</f>
        <v>1.5</v>
      </c>
    </row>
    <row r="16" spans="16:20" ht="12.75">
      <c r="P16" s="98"/>
      <c r="Q16" s="99"/>
      <c r="R16" s="96" t="s">
        <v>759</v>
      </c>
      <c r="S16" s="116">
        <f>120+90*(S15-0.35)</f>
        <v>223.5</v>
      </c>
      <c r="T16" s="121">
        <f>100+70*(T15-0.35)</f>
        <v>180.5</v>
      </c>
    </row>
    <row r="17" spans="1:19" ht="16.5">
      <c r="A17" s="41" t="s">
        <v>1254</v>
      </c>
      <c r="P17"/>
      <c r="Q17"/>
      <c r="R17"/>
      <c r="S17"/>
    </row>
    <row r="18" spans="1:22" ht="16.5">
      <c r="A18" s="69"/>
      <c r="B18" s="96" t="s">
        <v>1161</v>
      </c>
      <c r="C18" s="97"/>
      <c r="D18" s="40"/>
      <c r="E18" s="40"/>
      <c r="F18" s="40"/>
      <c r="G18" s="40"/>
      <c r="H18" s="18"/>
      <c r="I18" s="89"/>
      <c r="J18" s="98"/>
      <c r="K18" s="99"/>
      <c r="L18" s="96" t="s">
        <v>888</v>
      </c>
      <c r="M18" s="40"/>
      <c r="N18" s="18"/>
      <c r="P18" s="41" t="s">
        <v>178</v>
      </c>
      <c r="T18"/>
      <c r="V18" s="41" t="s">
        <v>475</v>
      </c>
    </row>
    <row r="19" spans="1:24" ht="16.5">
      <c r="A19" s="69"/>
      <c r="B19" s="96" t="s">
        <v>1162</v>
      </c>
      <c r="C19" s="97"/>
      <c r="D19" s="40"/>
      <c r="E19" s="40"/>
      <c r="F19" s="40"/>
      <c r="G19" s="40"/>
      <c r="H19" s="18"/>
      <c r="J19" s="98"/>
      <c r="K19" s="99"/>
      <c r="L19" s="96"/>
      <c r="M19" s="40"/>
      <c r="N19" s="18"/>
      <c r="P19" s="98"/>
      <c r="Q19" s="99"/>
      <c r="R19" s="96" t="s">
        <v>757</v>
      </c>
      <c r="S19" s="117">
        <v>1</v>
      </c>
      <c r="T19"/>
      <c r="V19" s="98"/>
      <c r="W19" s="96" t="s">
        <v>910</v>
      </c>
      <c r="X19" s="117">
        <v>1</v>
      </c>
    </row>
    <row r="20" spans="1:24" ht="16.5">
      <c r="A20" s="69"/>
      <c r="B20" s="96" t="s">
        <v>1045</v>
      </c>
      <c r="C20" s="97"/>
      <c r="D20" s="40"/>
      <c r="E20" s="40"/>
      <c r="F20" s="40"/>
      <c r="G20" s="40"/>
      <c r="H20" s="18"/>
      <c r="J20" s="98"/>
      <c r="K20" s="99"/>
      <c r="L20" s="96"/>
      <c r="M20" s="40"/>
      <c r="N20" s="18"/>
      <c r="P20" s="98"/>
      <c r="Q20" s="99"/>
      <c r="R20" s="96" t="s">
        <v>758</v>
      </c>
      <c r="S20" s="117">
        <v>1</v>
      </c>
      <c r="T20"/>
      <c r="V20" s="98"/>
      <c r="W20" s="96" t="s">
        <v>1043</v>
      </c>
      <c r="X20" s="117">
        <v>0.8</v>
      </c>
    </row>
    <row r="21" spans="1:24" ht="16.5">
      <c r="A21" s="69"/>
      <c r="B21" s="96" t="s">
        <v>887</v>
      </c>
      <c r="C21" s="97"/>
      <c r="D21" s="40"/>
      <c r="E21" s="40"/>
      <c r="F21" s="40"/>
      <c r="G21" s="40"/>
      <c r="H21" s="18"/>
      <c r="J21" s="98"/>
      <c r="K21" s="99"/>
      <c r="L21" s="96"/>
      <c r="M21" s="40"/>
      <c r="N21" s="18"/>
      <c r="P21" s="98"/>
      <c r="Q21" s="99"/>
      <c r="R21" s="96" t="s">
        <v>383</v>
      </c>
      <c r="S21" s="117">
        <v>1.2</v>
      </c>
      <c r="T21"/>
      <c r="V21" s="98"/>
      <c r="W21" s="96" t="s">
        <v>1081</v>
      </c>
      <c r="X21" s="117">
        <v>0.7</v>
      </c>
    </row>
    <row r="22" spans="1:20" ht="16.5">
      <c r="A22" s="69"/>
      <c r="B22" s="96" t="s">
        <v>1245</v>
      </c>
      <c r="C22" s="97"/>
      <c r="D22" s="40"/>
      <c r="E22" s="40"/>
      <c r="F22" s="40"/>
      <c r="G22" s="40"/>
      <c r="H22" s="18"/>
      <c r="J22" s="98"/>
      <c r="K22" s="99"/>
      <c r="L22" s="96"/>
      <c r="M22" s="40"/>
      <c r="N22" s="18"/>
      <c r="P22" s="98"/>
      <c r="Q22" s="99"/>
      <c r="R22" s="96" t="s">
        <v>552</v>
      </c>
      <c r="S22" s="117">
        <v>1.3</v>
      </c>
      <c r="T22"/>
    </row>
    <row r="23" spans="1:20" ht="16.5">
      <c r="A23" s="69"/>
      <c r="B23" s="96" t="s">
        <v>1091</v>
      </c>
      <c r="C23" s="97"/>
      <c r="D23" s="18"/>
      <c r="E23" s="97"/>
      <c r="F23" s="40"/>
      <c r="G23" s="40"/>
      <c r="H23" s="18"/>
      <c r="J23" s="98"/>
      <c r="K23" s="99"/>
      <c r="L23" s="96"/>
      <c r="M23" s="40"/>
      <c r="N23" s="18"/>
      <c r="P23" s="98"/>
      <c r="Q23" s="99"/>
      <c r="R23" s="96" t="s">
        <v>755</v>
      </c>
      <c r="S23" s="117">
        <v>1.3</v>
      </c>
      <c r="T23"/>
    </row>
    <row r="24" spans="16:22" ht="16.5">
      <c r="P24" s="98"/>
      <c r="Q24" s="99"/>
      <c r="R24" s="96" t="s">
        <v>179</v>
      </c>
      <c r="S24" s="117">
        <v>1.1</v>
      </c>
      <c r="T24"/>
      <c r="V24" s="41" t="s">
        <v>743</v>
      </c>
    </row>
    <row r="25" spans="1:27" ht="16.5">
      <c r="A25" s="41" t="s">
        <v>1072</v>
      </c>
      <c r="E25" s="71" t="s">
        <v>485</v>
      </c>
      <c r="F25" s="71" t="s">
        <v>687</v>
      </c>
      <c r="J25" s="47" t="s">
        <v>885</v>
      </c>
      <c r="M25" s="71" t="s">
        <v>985</v>
      </c>
      <c r="N25" s="71" t="s">
        <v>496</v>
      </c>
      <c r="P25" s="98"/>
      <c r="Q25" s="99"/>
      <c r="R25" s="96" t="s">
        <v>553</v>
      </c>
      <c r="S25" s="117">
        <v>0.6</v>
      </c>
      <c r="T25"/>
      <c r="X25" s="108" t="s">
        <v>727</v>
      </c>
      <c r="Y25" s="115" t="s">
        <v>728</v>
      </c>
      <c r="Z25" s="98"/>
      <c r="AA25" s="96" t="s">
        <v>434</v>
      </c>
    </row>
    <row r="26" spans="1:27" ht="16.5">
      <c r="A26" s="69"/>
      <c r="B26" s="96" t="s">
        <v>984</v>
      </c>
      <c r="C26" s="97"/>
      <c r="D26" s="18"/>
      <c r="E26" s="100"/>
      <c r="F26" s="100"/>
      <c r="I26"/>
      <c r="J26" s="98"/>
      <c r="K26" s="99"/>
      <c r="L26" s="96" t="s">
        <v>979</v>
      </c>
      <c r="M26" s="14"/>
      <c r="N26" s="14"/>
      <c r="P26" s="98"/>
      <c r="Q26" s="99"/>
      <c r="R26" s="96" t="s">
        <v>554</v>
      </c>
      <c r="S26" s="117">
        <v>0.4</v>
      </c>
      <c r="T26"/>
      <c r="V26" s="98"/>
      <c r="W26" s="96" t="s">
        <v>1281</v>
      </c>
      <c r="X26" s="116">
        <v>140</v>
      </c>
      <c r="Y26" s="116">
        <v>40</v>
      </c>
      <c r="Z26" s="109" t="s">
        <v>433</v>
      </c>
      <c r="AA26" s="18"/>
    </row>
    <row r="27" spans="1:27" ht="16.5">
      <c r="A27" s="69"/>
      <c r="B27" s="96" t="s">
        <v>1308</v>
      </c>
      <c r="C27" s="97"/>
      <c r="D27" s="18"/>
      <c r="E27" s="14"/>
      <c r="F27" s="14"/>
      <c r="J27" s="98"/>
      <c r="K27" s="99"/>
      <c r="L27" s="96" t="s">
        <v>1170</v>
      </c>
      <c r="M27" s="14"/>
      <c r="N27" s="14"/>
      <c r="P27" s="98"/>
      <c r="Q27" s="99"/>
      <c r="R27" s="96" t="s">
        <v>555</v>
      </c>
      <c r="S27" s="117">
        <v>0.5</v>
      </c>
      <c r="T27"/>
      <c r="V27" s="98"/>
      <c r="W27" s="96" t="s">
        <v>370</v>
      </c>
      <c r="X27" s="116">
        <v>105</v>
      </c>
      <c r="Y27" s="116">
        <v>35</v>
      </c>
      <c r="Z27" s="109" t="s">
        <v>639</v>
      </c>
      <c r="AA27" s="18"/>
    </row>
    <row r="28" spans="1:27" ht="16.5">
      <c r="A28" s="69"/>
      <c r="B28" s="96" t="s">
        <v>1142</v>
      </c>
      <c r="C28" s="97"/>
      <c r="D28" s="18"/>
      <c r="E28" s="100"/>
      <c r="F28" s="100"/>
      <c r="J28" s="98"/>
      <c r="K28" s="99"/>
      <c r="L28" s="96" t="s">
        <v>782</v>
      </c>
      <c r="M28" s="14"/>
      <c r="N28" s="14"/>
      <c r="P28" s="98"/>
      <c r="Q28" s="99"/>
      <c r="R28" s="96" t="s">
        <v>726</v>
      </c>
      <c r="S28" s="117">
        <v>0.7</v>
      </c>
      <c r="T28"/>
      <c r="V28" s="98"/>
      <c r="W28" s="96" t="s">
        <v>175</v>
      </c>
      <c r="X28" s="116">
        <v>125</v>
      </c>
      <c r="Y28" s="116">
        <v>125</v>
      </c>
      <c r="Z28" s="109" t="s">
        <v>433</v>
      </c>
      <c r="AA28" s="18"/>
    </row>
    <row r="29" spans="1:27" ht="16.5">
      <c r="A29" s="69"/>
      <c r="B29" s="96" t="s">
        <v>741</v>
      </c>
      <c r="C29" s="97"/>
      <c r="D29" s="18"/>
      <c r="E29" s="100"/>
      <c r="F29" s="100"/>
      <c r="J29" s="98"/>
      <c r="K29" s="99"/>
      <c r="L29" s="96" t="s">
        <v>341</v>
      </c>
      <c r="M29" s="14"/>
      <c r="N29" s="14"/>
      <c r="P29"/>
      <c r="Q29"/>
      <c r="R29"/>
      <c r="S29"/>
      <c r="T29"/>
      <c r="V29" s="98"/>
      <c r="W29" s="96" t="s">
        <v>450</v>
      </c>
      <c r="X29" s="116">
        <v>115</v>
      </c>
      <c r="Y29" s="116">
        <v>85</v>
      </c>
      <c r="Z29" s="109" t="s">
        <v>433</v>
      </c>
      <c r="AA29" s="18"/>
    </row>
    <row r="30" spans="1:27" ht="16.5">
      <c r="A30" s="69"/>
      <c r="B30" s="96" t="s">
        <v>504</v>
      </c>
      <c r="C30" s="97"/>
      <c r="D30" s="18"/>
      <c r="E30" s="100"/>
      <c r="F30" s="100"/>
      <c r="J30" s="98"/>
      <c r="K30" s="99"/>
      <c r="L30" s="96" t="s">
        <v>342</v>
      </c>
      <c r="M30" s="14"/>
      <c r="N30" s="14"/>
      <c r="P30"/>
      <c r="Q30"/>
      <c r="R30"/>
      <c r="S30"/>
      <c r="T30"/>
      <c r="V30" s="98"/>
      <c r="W30" s="96" t="s">
        <v>451</v>
      </c>
      <c r="X30" s="116">
        <v>150</v>
      </c>
      <c r="Y30" s="116">
        <v>35</v>
      </c>
      <c r="Z30" s="109" t="s">
        <v>433</v>
      </c>
      <c r="AA30" s="18"/>
    </row>
    <row r="31" spans="1:27" ht="16.5">
      <c r="A31" s="69"/>
      <c r="B31" s="96" t="s">
        <v>505</v>
      </c>
      <c r="C31" s="97"/>
      <c r="D31" s="18"/>
      <c r="E31" s="100"/>
      <c r="F31" s="100"/>
      <c r="J31" s="98"/>
      <c r="K31" s="99"/>
      <c r="L31" s="96" t="s">
        <v>343</v>
      </c>
      <c r="M31" s="14"/>
      <c r="N31" s="14"/>
      <c r="P31"/>
      <c r="Q31"/>
      <c r="R31"/>
      <c r="S31"/>
      <c r="T31"/>
      <c r="V31" s="98"/>
      <c r="W31" s="96" t="s">
        <v>750</v>
      </c>
      <c r="X31" s="116">
        <v>125</v>
      </c>
      <c r="Y31" s="116">
        <v>25</v>
      </c>
      <c r="Z31" s="109" t="s">
        <v>639</v>
      </c>
      <c r="AA31" s="18"/>
    </row>
    <row r="32" spans="1:27" ht="16.5">
      <c r="A32" s="69"/>
      <c r="B32" s="96" t="s">
        <v>506</v>
      </c>
      <c r="C32" s="97"/>
      <c r="D32" s="18"/>
      <c r="E32" s="100"/>
      <c r="F32" s="100"/>
      <c r="J32" s="98"/>
      <c r="K32" s="99"/>
      <c r="L32" s="96" t="s">
        <v>627</v>
      </c>
      <c r="M32" s="14"/>
      <c r="N32" s="14"/>
      <c r="P32"/>
      <c r="Q32"/>
      <c r="R32"/>
      <c r="S32"/>
      <c r="T32" t="s">
        <v>388</v>
      </c>
      <c r="V32" s="98"/>
      <c r="W32" s="96" t="s">
        <v>437</v>
      </c>
      <c r="X32" s="116">
        <v>130</v>
      </c>
      <c r="Y32" s="116">
        <v>20</v>
      </c>
      <c r="Z32" s="109" t="s">
        <v>639</v>
      </c>
      <c r="AA32" s="18"/>
    </row>
    <row r="33" spans="1:27" ht="16.5">
      <c r="A33" s="69"/>
      <c r="B33" s="96" t="s">
        <v>507</v>
      </c>
      <c r="C33" s="97"/>
      <c r="D33" s="18"/>
      <c r="E33" s="100"/>
      <c r="F33" s="100"/>
      <c r="J33" s="98"/>
      <c r="K33" s="99"/>
      <c r="L33" s="96" t="s">
        <v>437</v>
      </c>
      <c r="M33" s="14"/>
      <c r="N33" s="14"/>
      <c r="P33"/>
      <c r="Q33"/>
      <c r="R33"/>
      <c r="S33"/>
      <c r="T33"/>
      <c r="V33" s="98"/>
      <c r="W33" s="96" t="s">
        <v>1402</v>
      </c>
      <c r="X33" s="116">
        <v>90</v>
      </c>
      <c r="Y33" s="116">
        <v>15</v>
      </c>
      <c r="Z33" s="109" t="s">
        <v>639</v>
      </c>
      <c r="AA33" s="18"/>
    </row>
    <row r="34" spans="1:27" ht="16.5">
      <c r="A34" s="69"/>
      <c r="B34" s="96" t="s">
        <v>508</v>
      </c>
      <c r="C34" s="97"/>
      <c r="D34" s="18"/>
      <c r="E34" s="100"/>
      <c r="F34" s="100"/>
      <c r="J34" s="98"/>
      <c r="K34" s="99"/>
      <c r="L34" s="96" t="s">
        <v>438</v>
      </c>
      <c r="M34" s="14"/>
      <c r="N34" s="14"/>
      <c r="P34"/>
      <c r="Q34"/>
      <c r="R34"/>
      <c r="S34"/>
      <c r="T34"/>
      <c r="V34" s="98"/>
      <c r="W34" s="96" t="s">
        <v>1212</v>
      </c>
      <c r="X34" s="116">
        <v>120</v>
      </c>
      <c r="Y34" s="116">
        <v>50</v>
      </c>
      <c r="Z34" s="109" t="s">
        <v>639</v>
      </c>
      <c r="AA34" s="18"/>
    </row>
    <row r="35" spans="1:14" ht="16.5">
      <c r="A35" s="69"/>
      <c r="B35" s="96" t="s">
        <v>832</v>
      </c>
      <c r="C35" s="97">
        <v>1.5</v>
      </c>
      <c r="D35" s="18"/>
      <c r="E35" s="100"/>
      <c r="F35" s="100"/>
      <c r="G35"/>
      <c r="H35"/>
      <c r="I35"/>
      <c r="J35" s="98"/>
      <c r="K35" s="99"/>
      <c r="L35" s="96" t="s">
        <v>495</v>
      </c>
      <c r="M35" s="26"/>
      <c r="N35" s="26"/>
    </row>
    <row r="36" spans="10:20" ht="12.75">
      <c r="J36" s="98"/>
      <c r="K36" s="99"/>
      <c r="L36" s="96" t="s">
        <v>582</v>
      </c>
      <c r="M36" s="14"/>
      <c r="N36" s="14"/>
      <c r="O36"/>
      <c r="P36"/>
      <c r="Q36"/>
      <c r="R36"/>
      <c r="S36"/>
      <c r="T36"/>
    </row>
    <row r="37" ht="12.75"/>
    <row r="38" spans="1:29" ht="12.75">
      <c r="A38" s="41" t="s">
        <v>497</v>
      </c>
      <c r="F38" s="107" t="s">
        <v>1288</v>
      </c>
      <c r="G38" s="107" t="s">
        <v>1289</v>
      </c>
      <c r="H38" s="104"/>
      <c r="I38" s="104"/>
      <c r="K38"/>
      <c r="L38"/>
      <c r="P38"/>
      <c r="Q38"/>
      <c r="R38"/>
      <c r="S38"/>
      <c r="T38"/>
      <c r="AB38"/>
      <c r="AC38"/>
    </row>
    <row r="39" spans="1:20" ht="12.75">
      <c r="A39" s="98"/>
      <c r="B39" s="99"/>
      <c r="C39" s="99"/>
      <c r="D39" s="99"/>
      <c r="E39" s="96" t="s">
        <v>268</v>
      </c>
      <c r="F39" s="81"/>
      <c r="G39" s="81"/>
      <c r="H39" s="105"/>
      <c r="I39" s="105"/>
      <c r="J39"/>
      <c r="P39"/>
      <c r="Q39"/>
      <c r="R39"/>
      <c r="S39"/>
      <c r="T39"/>
    </row>
    <row r="40" spans="1:20" ht="12.75">
      <c r="A40" s="118"/>
      <c r="B40" s="119"/>
      <c r="C40" s="119"/>
      <c r="D40" s="119"/>
      <c r="E40" s="120"/>
      <c r="F40" s="107" t="s">
        <v>1126</v>
      </c>
      <c r="G40" s="107" t="s">
        <v>1238</v>
      </c>
      <c r="H40" s="107" t="s">
        <v>1215</v>
      </c>
      <c r="I40" s="107" t="s">
        <v>1239</v>
      </c>
      <c r="J40" s="107" t="s">
        <v>418</v>
      </c>
      <c r="K40"/>
      <c r="L40"/>
      <c r="M40"/>
      <c r="N40"/>
      <c r="P40"/>
      <c r="Q40"/>
      <c r="R40"/>
      <c r="S40"/>
      <c r="T40"/>
    </row>
    <row r="41" spans="1:20" ht="12.75">
      <c r="A41" s="98"/>
      <c r="B41" s="99"/>
      <c r="C41" s="99"/>
      <c r="D41" s="99"/>
      <c r="E41" s="96" t="s">
        <v>1116</v>
      </c>
      <c r="F41" s="81"/>
      <c r="G41" s="81"/>
      <c r="H41" s="81"/>
      <c r="I41" s="81"/>
      <c r="J41" s="26"/>
      <c r="O41"/>
      <c r="P41"/>
      <c r="Q41"/>
      <c r="R41"/>
      <c r="S41"/>
      <c r="T41"/>
    </row>
    <row r="42" spans="6:9" ht="12.75">
      <c r="F42" s="107" t="s">
        <v>1288</v>
      </c>
      <c r="G42" s="107" t="s">
        <v>1289</v>
      </c>
      <c r="H42" s="107" t="s">
        <v>967</v>
      </c>
      <c r="I42" s="107" t="s">
        <v>496</v>
      </c>
    </row>
    <row r="43" spans="1:29" ht="12.75">
      <c r="A43" s="98"/>
      <c r="B43" s="99"/>
      <c r="C43" s="99"/>
      <c r="D43" s="99"/>
      <c r="E43" s="96" t="s">
        <v>1343</v>
      </c>
      <c r="F43" s="81"/>
      <c r="G43" s="81"/>
      <c r="H43" s="81"/>
      <c r="I43" s="81"/>
      <c r="W43"/>
      <c r="X43"/>
      <c r="Y43"/>
      <c r="Z43"/>
      <c r="AA43"/>
      <c r="AB43"/>
      <c r="AC43"/>
    </row>
    <row r="44" spans="1:27" ht="12.75">
      <c r="A44"/>
      <c r="B44"/>
      <c r="C44"/>
      <c r="D44"/>
      <c r="E44"/>
      <c r="F44"/>
      <c r="G44"/>
      <c r="H44"/>
      <c r="I44"/>
      <c r="J44"/>
      <c r="K44"/>
      <c r="L44"/>
      <c r="M44"/>
      <c r="N44"/>
      <c r="P44"/>
      <c r="Q44"/>
      <c r="R44"/>
      <c r="S44"/>
      <c r="T44"/>
      <c r="U44"/>
      <c r="W44"/>
      <c r="X44"/>
      <c r="Y44"/>
      <c r="Z44"/>
      <c r="AA44"/>
    </row>
    <row r="45" spans="1:27" ht="12.75">
      <c r="A45" s="41" t="s">
        <v>1371</v>
      </c>
      <c r="E45" s="107" t="s">
        <v>1288</v>
      </c>
      <c r="F45" s="107" t="s">
        <v>1289</v>
      </c>
      <c r="H45" s="104"/>
      <c r="I45" s="41" t="s">
        <v>1371</v>
      </c>
      <c r="O45"/>
      <c r="P45"/>
      <c r="Q45"/>
      <c r="R45"/>
      <c r="S45"/>
      <c r="T45"/>
      <c r="U45"/>
      <c r="W45"/>
      <c r="X45"/>
      <c r="Y45"/>
      <c r="Z45"/>
      <c r="AA45"/>
    </row>
    <row r="46" spans="1:27" ht="12.75">
      <c r="A46" s="99"/>
      <c r="B46" s="99"/>
      <c r="C46" s="99"/>
      <c r="D46" s="96" t="s">
        <v>912</v>
      </c>
      <c r="E46" s="26"/>
      <c r="F46" s="26"/>
      <c r="I46" s="98"/>
      <c r="J46" s="99"/>
      <c r="K46" s="99"/>
      <c r="L46" s="99"/>
      <c r="M46" s="96" t="s">
        <v>1018</v>
      </c>
      <c r="N46" s="14"/>
      <c r="P46"/>
      <c r="Q46"/>
      <c r="R46"/>
      <c r="S46"/>
      <c r="T46"/>
      <c r="U46"/>
      <c r="W46"/>
      <c r="X46"/>
      <c r="Y46"/>
      <c r="Z46"/>
      <c r="AA46"/>
    </row>
    <row r="47" spans="9:14" ht="12.75">
      <c r="I47" s="98"/>
      <c r="J47" s="99"/>
      <c r="K47" s="99"/>
      <c r="L47" s="99"/>
      <c r="M47" s="96" t="s">
        <v>1030</v>
      </c>
      <c r="N47" s="14"/>
    </row>
    <row r="48" spans="9:29" ht="12.75">
      <c r="I48" s="98"/>
      <c r="J48" s="99"/>
      <c r="K48" s="99"/>
      <c r="L48" s="99"/>
      <c r="M48" s="96" t="s">
        <v>1377</v>
      </c>
      <c r="N48" s="14"/>
      <c r="P48"/>
      <c r="Q48"/>
      <c r="R48"/>
      <c r="S48"/>
      <c r="T48"/>
      <c r="U48"/>
      <c r="V48"/>
      <c r="W48"/>
      <c r="X48"/>
      <c r="Y48"/>
      <c r="Z48"/>
      <c r="AA48"/>
      <c r="AB48"/>
      <c r="AC48"/>
    </row>
    <row r="49" spans="16:27" ht="12.75">
      <c r="P49"/>
      <c r="Q49"/>
      <c r="R49"/>
      <c r="S49"/>
      <c r="T49"/>
      <c r="U49"/>
      <c r="V49"/>
      <c r="W49"/>
      <c r="X49"/>
      <c r="Y49"/>
      <c r="Z49"/>
      <c r="AA49"/>
    </row>
    <row r="50" spans="1:27" ht="12.75">
      <c r="A50" s="41" t="s">
        <v>603</v>
      </c>
      <c r="E50" s="107" t="s">
        <v>1288</v>
      </c>
      <c r="F50" s="107" t="s">
        <v>1289</v>
      </c>
      <c r="I50" s="41" t="s">
        <v>603</v>
      </c>
      <c r="V50"/>
      <c r="W50"/>
      <c r="X50"/>
      <c r="Y50"/>
      <c r="Z50"/>
      <c r="AA50"/>
    </row>
    <row r="51" spans="1:27" ht="12.75">
      <c r="A51" s="98"/>
      <c r="B51" s="99"/>
      <c r="C51" s="99"/>
      <c r="D51" s="96" t="s">
        <v>1277</v>
      </c>
      <c r="E51" s="80"/>
      <c r="F51" s="80"/>
      <c r="I51" s="98"/>
      <c r="J51" s="99"/>
      <c r="K51" s="99"/>
      <c r="L51" s="96" t="s">
        <v>1305</v>
      </c>
      <c r="M51" s="97"/>
      <c r="N51" s="18"/>
      <c r="P51"/>
      <c r="Q51"/>
      <c r="R51"/>
      <c r="S51"/>
      <c r="T51"/>
      <c r="U51"/>
      <c r="V51"/>
      <c r="W51"/>
      <c r="X51"/>
      <c r="Y51"/>
      <c r="Z51"/>
      <c r="AA51"/>
    </row>
    <row r="52" spans="1:27" ht="12.75">
      <c r="A52" s="98"/>
      <c r="B52" s="99"/>
      <c r="C52" s="99"/>
      <c r="D52" s="96" t="s">
        <v>1035</v>
      </c>
      <c r="E52" s="97"/>
      <c r="F52" s="40"/>
      <c r="G52" s="18"/>
      <c r="I52" s="98"/>
      <c r="J52" s="99"/>
      <c r="K52" s="99"/>
      <c r="L52" s="96" t="s">
        <v>1372</v>
      </c>
      <c r="M52" s="97"/>
      <c r="N52" s="18"/>
      <c r="P52"/>
      <c r="Q52"/>
      <c r="R52"/>
      <c r="S52"/>
      <c r="T52"/>
      <c r="U52"/>
      <c r="V52"/>
      <c r="W52"/>
      <c r="X52"/>
      <c r="Y52"/>
      <c r="Z52"/>
      <c r="AA52"/>
    </row>
    <row r="53" spans="6:27" ht="12.75">
      <c r="F53" s="89"/>
      <c r="G53" s="89"/>
      <c r="H53" s="89"/>
      <c r="I53" s="89"/>
      <c r="J53" s="89"/>
      <c r="P53"/>
      <c r="Q53"/>
      <c r="R53"/>
      <c r="S53"/>
      <c r="T53"/>
      <c r="U53"/>
      <c r="V53"/>
      <c r="W53"/>
      <c r="X53"/>
      <c r="Y53"/>
      <c r="Z53"/>
      <c r="AA53"/>
    </row>
    <row r="54" spans="1:27" ht="12.75">
      <c r="A54"/>
      <c r="B54"/>
      <c r="C54"/>
      <c r="D54"/>
      <c r="E54"/>
      <c r="F54"/>
      <c r="P54"/>
      <c r="Q54"/>
      <c r="R54"/>
      <c r="S54"/>
      <c r="T54"/>
      <c r="U54"/>
      <c r="V54"/>
      <c r="W54"/>
      <c r="X54"/>
      <c r="Y54"/>
      <c r="Z54"/>
      <c r="AA54"/>
    </row>
    <row r="55" spans="1:27" ht="12.75">
      <c r="A55"/>
      <c r="B55"/>
      <c r="C55"/>
      <c r="D55"/>
      <c r="E55"/>
      <c r="F55"/>
      <c r="P55"/>
      <c r="Q55"/>
      <c r="R55"/>
      <c r="S55"/>
      <c r="T55"/>
      <c r="U55"/>
      <c r="V55"/>
      <c r="W55"/>
      <c r="X55"/>
      <c r="Y55"/>
      <c r="Z55"/>
      <c r="AA55"/>
    </row>
    <row r="56" ht="12.75">
      <c r="O56" s="38"/>
    </row>
    <row r="57" spans="1:29" ht="12.75">
      <c r="A57" s="41" t="s">
        <v>1137</v>
      </c>
      <c r="H57" s="47" t="s">
        <v>1369</v>
      </c>
      <c r="O57"/>
      <c r="P57"/>
      <c r="Q57"/>
      <c r="R57"/>
      <c r="S57"/>
      <c r="T57"/>
      <c r="U57"/>
      <c r="V57"/>
      <c r="W57"/>
      <c r="X57"/>
      <c r="Y57"/>
      <c r="Z57"/>
      <c r="AA57"/>
      <c r="AB57"/>
      <c r="AC57"/>
    </row>
    <row r="58" spans="1:27" ht="12.75">
      <c r="A58" s="41"/>
      <c r="H58" s="38" t="s">
        <v>983</v>
      </c>
      <c r="J58" s="38" t="s">
        <v>756</v>
      </c>
      <c r="P58"/>
      <c r="Q58"/>
      <c r="R58"/>
      <c r="S58"/>
      <c r="T58"/>
      <c r="U58"/>
      <c r="V58"/>
      <c r="W58"/>
      <c r="X58"/>
      <c r="Y58"/>
      <c r="Z58"/>
      <c r="AA58"/>
    </row>
    <row r="59" spans="1:27" ht="12.75">
      <c r="A59" s="41"/>
      <c r="H59" s="38" t="s">
        <v>1184</v>
      </c>
      <c r="J59" s="38" t="s">
        <v>1080</v>
      </c>
      <c r="P59"/>
      <c r="Q59"/>
      <c r="R59"/>
      <c r="S59"/>
      <c r="T59"/>
      <c r="U59"/>
      <c r="V59"/>
      <c r="W59"/>
      <c r="X59"/>
      <c r="Y59"/>
      <c r="Z59"/>
      <c r="AA59"/>
    </row>
    <row r="60" spans="1:27" ht="12.75">
      <c r="A60" s="41"/>
      <c r="H60" s="38" t="s">
        <v>1185</v>
      </c>
      <c r="J60" s="38" t="s">
        <v>978</v>
      </c>
      <c r="P60"/>
      <c r="Q60"/>
      <c r="R60"/>
      <c r="S60"/>
      <c r="T60"/>
      <c r="U60"/>
      <c r="V60"/>
      <c r="W60"/>
      <c r="X60"/>
      <c r="Y60"/>
      <c r="Z60"/>
      <c r="AA60"/>
    </row>
    <row r="61" spans="1:27" ht="12.75">
      <c r="A61" s="98"/>
      <c r="B61" s="99"/>
      <c r="C61" s="96" t="s">
        <v>203</v>
      </c>
      <c r="D61" s="14"/>
      <c r="E61" s="104" t="s">
        <v>652</v>
      </c>
      <c r="F61" s="14"/>
      <c r="H61" s="38" t="s">
        <v>755</v>
      </c>
      <c r="J61" s="38" t="s">
        <v>982</v>
      </c>
      <c r="P61"/>
      <c r="Q61"/>
      <c r="R61"/>
      <c r="S61"/>
      <c r="T61"/>
      <c r="U61"/>
      <c r="V61"/>
      <c r="W61"/>
      <c r="X61"/>
      <c r="Y61"/>
      <c r="Z61"/>
      <c r="AA61"/>
    </row>
    <row r="62" spans="16:27" ht="12.75">
      <c r="P62"/>
      <c r="Q62"/>
      <c r="R62"/>
      <c r="S62"/>
      <c r="T62"/>
      <c r="U62"/>
      <c r="V62"/>
      <c r="W62"/>
      <c r="X62"/>
      <c r="Y62"/>
      <c r="Z62"/>
      <c r="AA62"/>
    </row>
    <row r="63" spans="1:22" ht="12.75">
      <c r="A63" s="41" t="s">
        <v>154</v>
      </c>
      <c r="D63" s="71" t="s">
        <v>485</v>
      </c>
      <c r="E63" s="71" t="s">
        <v>153</v>
      </c>
      <c r="H63" s="41" t="s">
        <v>90</v>
      </c>
      <c r="K63" s="71" t="s">
        <v>485</v>
      </c>
      <c r="L63" s="71" t="s">
        <v>153</v>
      </c>
      <c r="P63"/>
      <c r="Q63"/>
      <c r="R63"/>
      <c r="S63"/>
      <c r="T63"/>
      <c r="U63"/>
      <c r="V63"/>
    </row>
    <row r="64" spans="1:22" ht="12.75">
      <c r="A64" s="98"/>
      <c r="B64" s="99"/>
      <c r="C64" s="96" t="s">
        <v>1180</v>
      </c>
      <c r="D64" s="14">
        <v>100</v>
      </c>
      <c r="E64" s="14"/>
      <c r="H64" s="98"/>
      <c r="I64" s="99"/>
      <c r="J64" s="96" t="s">
        <v>283</v>
      </c>
      <c r="K64" s="14"/>
      <c r="L64" s="14"/>
      <c r="P64"/>
      <c r="Q64"/>
      <c r="R64"/>
      <c r="S64"/>
      <c r="T64"/>
      <c r="U64"/>
      <c r="V64"/>
    </row>
    <row r="65" spans="1:22" ht="12.75">
      <c r="A65" s="98"/>
      <c r="B65" s="99"/>
      <c r="C65" s="96" t="s">
        <v>1187</v>
      </c>
      <c r="D65" s="14"/>
      <c r="E65" s="14"/>
      <c r="H65" s="98"/>
      <c r="I65" s="99"/>
      <c r="J65" s="96" t="s">
        <v>962</v>
      </c>
      <c r="K65" s="14"/>
      <c r="L65" s="14"/>
      <c r="P65"/>
      <c r="Q65"/>
      <c r="R65"/>
      <c r="S65"/>
      <c r="T65"/>
      <c r="U65"/>
      <c r="V65"/>
    </row>
    <row r="66" spans="1:22" ht="12.75">
      <c r="A66" s="98"/>
      <c r="B66" s="99"/>
      <c r="C66" s="96" t="s">
        <v>179</v>
      </c>
      <c r="D66" s="14">
        <v>50</v>
      </c>
      <c r="E66" s="14"/>
      <c r="H66" s="98"/>
      <c r="I66" s="99"/>
      <c r="J66" s="96" t="s">
        <v>1189</v>
      </c>
      <c r="K66" s="14"/>
      <c r="L66" s="14"/>
      <c r="P66"/>
      <c r="Q66"/>
      <c r="R66"/>
      <c r="S66"/>
      <c r="T66"/>
      <c r="U66"/>
      <c r="V66"/>
    </row>
    <row r="67" spans="1:22" ht="12.75">
      <c r="A67" s="98"/>
      <c r="B67" s="99"/>
      <c r="C67" s="96" t="s">
        <v>180</v>
      </c>
      <c r="D67" s="14"/>
      <c r="E67" s="14"/>
      <c r="H67" s="98"/>
      <c r="I67" s="99"/>
      <c r="J67" s="96" t="s">
        <v>963</v>
      </c>
      <c r="K67" s="14"/>
      <c r="L67" s="14"/>
      <c r="P67"/>
      <c r="Q67"/>
      <c r="R67"/>
      <c r="S67"/>
      <c r="T67"/>
      <c r="U67"/>
      <c r="V67"/>
    </row>
    <row r="68" spans="1:21" ht="12.75">
      <c r="A68" s="98"/>
      <c r="B68" s="99"/>
      <c r="C68" s="96" t="s">
        <v>225</v>
      </c>
      <c r="D68" s="14"/>
      <c r="E68" s="14"/>
      <c r="H68" s="98"/>
      <c r="I68" s="99"/>
      <c r="J68" s="96" t="s">
        <v>765</v>
      </c>
      <c r="K68" s="14"/>
      <c r="L68" s="14"/>
      <c r="P68"/>
      <c r="Q68"/>
      <c r="R68"/>
      <c r="S68"/>
      <c r="T68"/>
      <c r="U68"/>
    </row>
    <row r="69" spans="1:21" ht="12.75">
      <c r="A69" s="98"/>
      <c r="B69" s="99"/>
      <c r="C69" s="96" t="s">
        <v>226</v>
      </c>
      <c r="D69" s="14"/>
      <c r="E69" s="14"/>
      <c r="H69" s="98"/>
      <c r="I69" s="99"/>
      <c r="J69" s="96" t="s">
        <v>226</v>
      </c>
      <c r="K69" s="14"/>
      <c r="L69" s="14"/>
      <c r="P69"/>
      <c r="Q69"/>
      <c r="R69"/>
      <c r="S69"/>
      <c r="T69"/>
      <c r="U69"/>
    </row>
    <row r="70" spans="1:21" ht="12.75">
      <c r="A70" s="98"/>
      <c r="B70" s="99"/>
      <c r="C70" s="96" t="s">
        <v>227</v>
      </c>
      <c r="D70" s="14">
        <f>SUM(D64:D69)</f>
        <v>150</v>
      </c>
      <c r="E70" s="14">
        <f>SUM(E64:E69)</f>
        <v>0</v>
      </c>
      <c r="F70" s="14">
        <f>D70+E70</f>
        <v>150</v>
      </c>
      <c r="H70" s="98"/>
      <c r="I70" s="99"/>
      <c r="J70" s="96" t="s">
        <v>227</v>
      </c>
      <c r="K70" s="14">
        <f>SUM(K64:K69)</f>
        <v>0</v>
      </c>
      <c r="L70" s="14">
        <f>SUM(L64:L69)</f>
        <v>0</v>
      </c>
      <c r="P70"/>
      <c r="Q70"/>
      <c r="R70"/>
      <c r="S70"/>
      <c r="T70"/>
      <c r="U70"/>
    </row>
    <row r="71" spans="14:21" ht="12.75">
      <c r="N71" s="38" t="s">
        <v>388</v>
      </c>
      <c r="P71"/>
      <c r="Q71"/>
      <c r="R71"/>
      <c r="S71"/>
      <c r="T71"/>
      <c r="U71"/>
    </row>
    <row r="73" spans="1:12" ht="12.75">
      <c r="A73" s="41" t="s">
        <v>155</v>
      </c>
      <c r="D73" s="71" t="s">
        <v>485</v>
      </c>
      <c r="E73" s="71" t="s">
        <v>153</v>
      </c>
      <c r="G73" s="47" t="s">
        <v>828</v>
      </c>
      <c r="H73" s="41"/>
      <c r="K73" s="71" t="s">
        <v>485</v>
      </c>
      <c r="L73" s="71" t="s">
        <v>153</v>
      </c>
    </row>
    <row r="74" spans="1:12" ht="12">
      <c r="A74" s="98"/>
      <c r="B74" s="99"/>
      <c r="C74" s="96" t="s">
        <v>105</v>
      </c>
      <c r="D74" s="14"/>
      <c r="E74" s="14"/>
      <c r="G74" s="101"/>
      <c r="H74" s="101"/>
      <c r="I74" s="102"/>
      <c r="J74" s="103" t="s">
        <v>827</v>
      </c>
      <c r="K74" s="14"/>
      <c r="L74" s="14"/>
    </row>
    <row r="75" spans="1:12" ht="12">
      <c r="A75" s="98"/>
      <c r="B75" s="99"/>
      <c r="C75" s="96" t="s">
        <v>1082</v>
      </c>
      <c r="D75" s="14"/>
      <c r="E75" s="14"/>
      <c r="G75" s="98"/>
      <c r="H75" s="99"/>
      <c r="I75" s="99"/>
      <c r="J75" s="96" t="s">
        <v>1039</v>
      </c>
      <c r="K75" s="18"/>
      <c r="L75" s="14"/>
    </row>
    <row r="76" spans="1:12" ht="12">
      <c r="A76" s="98"/>
      <c r="B76" s="99"/>
      <c r="C76" s="96" t="s">
        <v>1083</v>
      </c>
      <c r="D76" s="14"/>
      <c r="E76" s="14"/>
      <c r="G76" s="98"/>
      <c r="H76" s="99"/>
      <c r="I76" s="99"/>
      <c r="J76" s="96" t="s">
        <v>233</v>
      </c>
      <c r="K76" s="18"/>
      <c r="L76" s="14"/>
    </row>
    <row r="77" spans="1:12" ht="12">
      <c r="A77" s="98"/>
      <c r="B77" s="99" t="s">
        <v>553</v>
      </c>
      <c r="C77" s="96" t="s">
        <v>553</v>
      </c>
      <c r="D77" s="14"/>
      <c r="E77" s="14"/>
      <c r="G77" s="98"/>
      <c r="H77" s="98"/>
      <c r="I77" s="99"/>
      <c r="J77" s="96" t="s">
        <v>389</v>
      </c>
      <c r="K77" s="14"/>
      <c r="L77" s="14"/>
    </row>
    <row r="78" spans="1:12" ht="12.75">
      <c r="A78" s="98"/>
      <c r="B78" s="99" t="s">
        <v>554</v>
      </c>
      <c r="C78" s="96" t="s">
        <v>554</v>
      </c>
      <c r="D78" s="14"/>
      <c r="E78" s="14"/>
      <c r="G78"/>
      <c r="H78"/>
      <c r="I78"/>
      <c r="J78"/>
      <c r="K78"/>
      <c r="L78"/>
    </row>
    <row r="79" spans="1:5" ht="12">
      <c r="A79" s="98"/>
      <c r="B79" s="99" t="s">
        <v>555</v>
      </c>
      <c r="C79" s="96" t="s">
        <v>555</v>
      </c>
      <c r="D79" s="14"/>
      <c r="E79" s="14"/>
    </row>
    <row r="80" spans="1:5" ht="12">
      <c r="A80" s="98"/>
      <c r="B80" s="99" t="s">
        <v>726</v>
      </c>
      <c r="C80" s="96" t="s">
        <v>726</v>
      </c>
      <c r="D80" s="14"/>
      <c r="E80" s="14"/>
    </row>
    <row r="81" spans="1:6" ht="12">
      <c r="A81" s="98"/>
      <c r="B81" s="99"/>
      <c r="C81" s="96" t="s">
        <v>227</v>
      </c>
      <c r="D81" s="14">
        <f>SUM(D75:D80)</f>
        <v>0</v>
      </c>
      <c r="E81" s="14">
        <f>SUM(E75:E80)</f>
        <v>0</v>
      </c>
      <c r="F81" s="14">
        <f>D81+E81</f>
        <v>0</v>
      </c>
    </row>
    <row r="82" spans="1:5" ht="12">
      <c r="A82" s="98"/>
      <c r="B82" s="99"/>
      <c r="C82" s="96" t="s">
        <v>645</v>
      </c>
      <c r="D82" s="14"/>
      <c r="E82" s="14"/>
    </row>
    <row r="83" spans="1:5" ht="12">
      <c r="A83" s="98"/>
      <c r="B83" s="99"/>
      <c r="C83" s="96" t="s">
        <v>89</v>
      </c>
      <c r="D83" s="14"/>
      <c r="E83" s="14"/>
    </row>
    <row r="85" spans="1:5" ht="12.75">
      <c r="A85" s="41" t="s">
        <v>1287</v>
      </c>
      <c r="D85" s="71" t="s">
        <v>1288</v>
      </c>
      <c r="E85" s="71" t="s">
        <v>1289</v>
      </c>
    </row>
    <row r="86" spans="1:5" ht="12">
      <c r="A86" s="98"/>
      <c r="B86" s="99"/>
      <c r="C86" s="96" t="s">
        <v>904</v>
      </c>
      <c r="D86" s="14"/>
      <c r="E86" s="14"/>
    </row>
    <row r="87" spans="1:5" ht="12">
      <c r="A87" s="98"/>
      <c r="B87" s="99"/>
      <c r="C87" s="96" t="s">
        <v>546</v>
      </c>
      <c r="D87" s="14"/>
      <c r="E87" s="89"/>
    </row>
    <row r="89" spans="1:10" ht="12.75">
      <c r="A89" s="41" t="s">
        <v>921</v>
      </c>
      <c r="C89"/>
      <c r="D89"/>
      <c r="E89"/>
      <c r="G89" s="41" t="s">
        <v>266</v>
      </c>
      <c r="I89"/>
      <c r="J89"/>
    </row>
    <row r="90" spans="1:11" ht="12.75">
      <c r="A90" s="98"/>
      <c r="B90" s="99"/>
      <c r="C90" s="96" t="s">
        <v>163</v>
      </c>
      <c r="D90" s="14"/>
      <c r="E90"/>
      <c r="G90" s="98"/>
      <c r="H90" s="99"/>
      <c r="I90" s="99"/>
      <c r="J90" s="96" t="s">
        <v>163</v>
      </c>
      <c r="K90" s="18"/>
    </row>
    <row r="91" spans="1:11" ht="12.75">
      <c r="A91" s="98"/>
      <c r="B91" s="99"/>
      <c r="C91" s="96" t="s">
        <v>1017</v>
      </c>
      <c r="D91" s="14"/>
      <c r="E91"/>
      <c r="G91" s="98"/>
      <c r="H91" s="99"/>
      <c r="I91" s="99"/>
      <c r="J91" s="96" t="s">
        <v>404</v>
      </c>
      <c r="K91" s="18"/>
    </row>
    <row r="92" spans="1:14" ht="12.75">
      <c r="A92"/>
      <c r="B92"/>
      <c r="C92"/>
      <c r="D92"/>
      <c r="E92"/>
      <c r="F92"/>
      <c r="G92"/>
      <c r="H92"/>
      <c r="I92"/>
      <c r="J92"/>
      <c r="K92"/>
      <c r="L92"/>
      <c r="M92"/>
      <c r="N92"/>
    </row>
    <row r="93" spans="1:15" ht="12.75">
      <c r="A93" s="41" t="s">
        <v>547</v>
      </c>
      <c r="E93"/>
      <c r="O93"/>
    </row>
    <row r="94" spans="1:15" ht="12.75">
      <c r="A94" s="98"/>
      <c r="B94" s="99"/>
      <c r="C94" s="99"/>
      <c r="D94" s="96" t="s">
        <v>684</v>
      </c>
      <c r="E94" s="14"/>
      <c r="O94"/>
    </row>
    <row r="95" spans="1:5" ht="12">
      <c r="A95" s="98"/>
      <c r="B95" s="99"/>
      <c r="C95" s="99"/>
      <c r="D95" s="96" t="s">
        <v>685</v>
      </c>
      <c r="E95" s="14"/>
    </row>
    <row r="96" spans="1:6" ht="12.75">
      <c r="A96"/>
      <c r="B96"/>
      <c r="C96"/>
      <c r="D96"/>
      <c r="E96"/>
      <c r="F96"/>
    </row>
    <row r="97" ht="12.75">
      <c r="A97" s="41" t="s">
        <v>594</v>
      </c>
    </row>
    <row r="98" spans="1:5" ht="12.75">
      <c r="A98" s="98"/>
      <c r="B98" s="99"/>
      <c r="C98" s="99"/>
      <c r="D98" s="96" t="s">
        <v>22</v>
      </c>
      <c r="E98" s="18"/>
    </row>
    <row r="99" spans="1:29" ht="12.75">
      <c r="A99" s="98"/>
      <c r="B99" s="99"/>
      <c r="C99" s="99"/>
      <c r="D99" s="96" t="s">
        <v>1294</v>
      </c>
      <c r="E99" s="18"/>
      <c r="F99" s="105" t="s">
        <v>652</v>
      </c>
      <c r="G99" s="14"/>
      <c r="AB99"/>
      <c r="AC99"/>
    </row>
    <row r="100" spans="1:6" ht="12.75">
      <c r="A100"/>
      <c r="B100"/>
      <c r="C100"/>
      <c r="D100"/>
      <c r="E100"/>
      <c r="F100"/>
    </row>
    <row r="101" spans="1:27" ht="12.75">
      <c r="A101" s="41" t="s">
        <v>981</v>
      </c>
      <c r="C101"/>
      <c r="D101"/>
      <c r="W101"/>
      <c r="X101"/>
      <c r="Y101"/>
      <c r="Z101"/>
      <c r="AA101"/>
    </row>
    <row r="102" spans="1:27" ht="12.75">
      <c r="A102" s="98"/>
      <c r="B102" s="99"/>
      <c r="C102" s="99"/>
      <c r="D102" s="96" t="s">
        <v>826</v>
      </c>
      <c r="E102" s="18"/>
      <c r="W102"/>
      <c r="X102"/>
      <c r="Y102"/>
      <c r="Z102"/>
      <c r="AA102"/>
    </row>
    <row r="103" spans="1:5" ht="12">
      <c r="A103" s="98"/>
      <c r="B103" s="99"/>
      <c r="C103" s="99"/>
      <c r="D103" s="96" t="s">
        <v>1052</v>
      </c>
      <c r="E103" s="18"/>
    </row>
    <row r="104" spans="1:4" ht="12">
      <c r="A104" s="98"/>
      <c r="B104" s="99"/>
      <c r="C104" s="99"/>
      <c r="D104" s="96" t="s">
        <v>1053</v>
      </c>
    </row>
    <row r="105" spans="1:4" ht="12">
      <c r="A105" s="98"/>
      <c r="B105" s="99"/>
      <c r="C105" s="99"/>
      <c r="D105" s="96" t="s">
        <v>1044</v>
      </c>
    </row>
    <row r="106" spans="1:22" ht="12.75">
      <c r="A106" s="98"/>
      <c r="B106" s="99"/>
      <c r="C106" s="99"/>
      <c r="D106" s="96" t="s">
        <v>407</v>
      </c>
      <c r="V106"/>
    </row>
    <row r="107" spans="1:22" ht="12.75">
      <c r="A107" s="98"/>
      <c r="B107" s="99"/>
      <c r="C107" s="99"/>
      <c r="D107" s="96" t="s">
        <v>408</v>
      </c>
      <c r="V107"/>
    </row>
    <row r="109" ht="12.75">
      <c r="A109" s="41" t="s">
        <v>1124</v>
      </c>
    </row>
    <row r="110" spans="1:21" ht="12.75">
      <c r="A110" s="98"/>
      <c r="B110" s="99"/>
      <c r="C110" s="99"/>
      <c r="D110" s="96" t="s">
        <v>1044</v>
      </c>
      <c r="P110"/>
      <c r="Q110"/>
      <c r="R110"/>
      <c r="S110"/>
      <c r="T110"/>
      <c r="U110"/>
    </row>
    <row r="111" spans="1:21" ht="12.75">
      <c r="A111" s="98"/>
      <c r="B111" s="99"/>
      <c r="C111" s="99"/>
      <c r="D111" s="96" t="s">
        <v>407</v>
      </c>
      <c r="P111"/>
      <c r="Q111"/>
      <c r="R111"/>
      <c r="S111"/>
      <c r="T111"/>
      <c r="U111"/>
    </row>
    <row r="112" spans="1:4" ht="12">
      <c r="A112" s="98"/>
      <c r="B112" s="99"/>
      <c r="C112" s="99"/>
      <c r="D112" s="96" t="s">
        <v>408</v>
      </c>
    </row>
    <row r="114" spans="1:4" ht="12">
      <c r="A114" s="98"/>
      <c r="B114" s="99"/>
      <c r="C114" s="99"/>
      <c r="D114" s="106" t="s">
        <v>1125</v>
      </c>
    </row>
    <row r="116" spans="3:4" ht="12.75">
      <c r="C116"/>
      <c r="D116"/>
    </row>
  </sheetData>
  <dataValidations count="3">
    <dataValidation type="list" allowBlank="1" showInputMessage="1" showErrorMessage="1" sqref="C34">
      <formula1>"Friligg.,Mellan,Gavel,n.a."</formula1>
    </dataValidation>
    <dataValidation type="decimal" allowBlank="1" showInputMessage="1" showErrorMessage="1" sqref="S6 S10">
      <formula1>0.9</formula1>
      <formula2>1.6</formula2>
    </dataValidation>
    <dataValidation type="list" allowBlank="1" showInputMessage="1" showErrorMessage="1" sqref="M2">
      <formula1>"N,S"</formula1>
    </dataValidation>
  </dataValidations>
  <printOptions/>
  <pageMargins left="0.7480314960629921" right="0.5511811023622047" top="0.984251968503937" bottom="0.3937007874015748" header="0.5118110236220472" footer="0.5118110236220472"/>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O89"/>
  <sheetViews>
    <sheetView workbookViewId="0" topLeftCell="A89">
      <selection activeCell="G117" sqref="G117"/>
    </sheetView>
  </sheetViews>
  <sheetFormatPr defaultColWidth="11.00390625" defaultRowHeight="12.75"/>
  <cols>
    <col min="1" max="20" width="4.875" style="1" customWidth="1"/>
    <col min="21" max="16384" width="10.75390625" style="1" customWidth="1"/>
  </cols>
  <sheetData>
    <row r="1" ht="15">
      <c r="A1" s="66" t="s">
        <v>599</v>
      </c>
    </row>
    <row r="2" ht="16.5"/>
    <row r="3" ht="16.5"/>
    <row r="4" ht="16.5"/>
    <row r="5" ht="16.5"/>
    <row r="6" ht="16.5"/>
    <row r="7" ht="16.5"/>
    <row r="8" ht="16.5"/>
    <row r="9" ht="16.5"/>
    <row r="10" ht="16.5"/>
    <row r="11" ht="16.5"/>
    <row r="12" ht="16.5"/>
    <row r="13" ht="16.5"/>
    <row r="14" ht="16.5"/>
    <row r="15" ht="16.5"/>
    <row r="16" ht="16.5"/>
    <row r="17" ht="16.5"/>
    <row r="18" ht="16.5"/>
    <row r="19" ht="16.5"/>
    <row r="20" ht="16.5"/>
    <row r="21" ht="16.5"/>
    <row r="22" ht="16.5"/>
    <row r="23" ht="16.5"/>
    <row r="24" ht="16.5"/>
    <row r="25" ht="16.5"/>
    <row r="26" ht="16.5"/>
    <row r="27" ht="16.5"/>
    <row r="28" ht="16.5"/>
    <row r="29" ht="16.5"/>
    <row r="30" ht="16.5"/>
    <row r="31" ht="16.5"/>
    <row r="32" ht="16.5"/>
    <row r="33" ht="16.5"/>
    <row r="34" ht="16.5"/>
    <row r="35" ht="16.5"/>
    <row r="36" ht="16.5"/>
    <row r="37" ht="16.5"/>
    <row r="38" ht="16.5"/>
    <row r="39" ht="16.5"/>
    <row r="40" ht="16.5"/>
    <row r="41" ht="16.5"/>
    <row r="42" ht="16.5"/>
    <row r="54" ht="16.5">
      <c r="A54" s="54"/>
    </row>
    <row r="56" spans="1:14" ht="15">
      <c r="A56" s="66" t="s">
        <v>1207</v>
      </c>
      <c r="B56"/>
      <c r="C56"/>
      <c r="D56"/>
      <c r="E56"/>
      <c r="F56"/>
      <c r="G56"/>
      <c r="H56"/>
      <c r="I56"/>
      <c r="J56"/>
      <c r="K56"/>
      <c r="L56"/>
      <c r="M56"/>
      <c r="N56"/>
    </row>
    <row r="57" spans="1:14" ht="15">
      <c r="A57" s="66"/>
      <c r="B57"/>
      <c r="C57"/>
      <c r="D57"/>
      <c r="E57"/>
      <c r="F57"/>
      <c r="G57"/>
      <c r="H57"/>
      <c r="I57"/>
      <c r="J57"/>
      <c r="K57"/>
      <c r="L57"/>
      <c r="M57"/>
      <c r="N57"/>
    </row>
    <row r="58" spans="1:14" ht="15">
      <c r="A58" s="66" t="s">
        <v>1321</v>
      </c>
      <c r="B58"/>
      <c r="C58"/>
      <c r="D58"/>
      <c r="E58" s="799" t="s">
        <v>1322</v>
      </c>
      <c r="F58" s="800"/>
      <c r="G58" s="799" t="s">
        <v>1323</v>
      </c>
      <c r="H58" s="800"/>
      <c r="I58" s="800"/>
      <c r="J58" s="801"/>
      <c r="K58" s="799" t="s">
        <v>1324</v>
      </c>
      <c r="L58" s="800"/>
      <c r="M58" s="801"/>
      <c r="N58" s="802" t="s">
        <v>1325</v>
      </c>
    </row>
    <row r="59" spans="1:14" ht="12.75">
      <c r="A59" s="140"/>
      <c r="B59" s="70"/>
      <c r="C59" s="70"/>
      <c r="D59" s="95" t="s">
        <v>1326</v>
      </c>
      <c r="E59" s="803"/>
      <c r="F59" s="170"/>
      <c r="G59" s="803"/>
      <c r="H59" s="170"/>
      <c r="I59" s="170"/>
      <c r="J59" s="164"/>
      <c r="K59" s="803"/>
      <c r="L59" s="170"/>
      <c r="M59" s="164"/>
      <c r="N59" s="26"/>
    </row>
    <row r="60" spans="1:14" ht="12.75">
      <c r="A60"/>
      <c r="B60"/>
      <c r="C60"/>
      <c r="D60"/>
      <c r="E60"/>
      <c r="F60"/>
      <c r="G60"/>
      <c r="H60"/>
      <c r="I60"/>
      <c r="J60"/>
      <c r="K60"/>
      <c r="L60"/>
      <c r="M60"/>
      <c r="N60"/>
    </row>
    <row r="61" spans="1:14" ht="15">
      <c r="A61" s="66" t="s">
        <v>1327</v>
      </c>
      <c r="B61"/>
      <c r="C61"/>
      <c r="D61"/>
      <c r="E61"/>
      <c r="F61"/>
      <c r="G61"/>
      <c r="H61"/>
      <c r="I61"/>
      <c r="J61"/>
      <c r="K61"/>
      <c r="L61"/>
      <c r="M61"/>
      <c r="N61"/>
    </row>
    <row r="62" spans="1:14" ht="12.75">
      <c r="A62" s="140"/>
      <c r="B62" s="70"/>
      <c r="C62" s="70"/>
      <c r="D62" s="804" t="s">
        <v>1328</v>
      </c>
      <c r="E62" s="29" t="s">
        <v>1322</v>
      </c>
      <c r="F62" s="175"/>
      <c r="G62" s="799" t="s">
        <v>1329</v>
      </c>
      <c r="H62" s="800"/>
      <c r="I62" s="800"/>
      <c r="J62" s="804"/>
      <c r="K62" s="799" t="s">
        <v>1324</v>
      </c>
      <c r="L62" s="800"/>
      <c r="M62" s="800"/>
      <c r="N62" s="802" t="s">
        <v>1325</v>
      </c>
    </row>
    <row r="63" spans="1:14" ht="12.75">
      <c r="A63" s="140"/>
      <c r="B63" s="70"/>
      <c r="C63" s="70"/>
      <c r="D63" s="95" t="s">
        <v>1330</v>
      </c>
      <c r="E63" s="805"/>
      <c r="F63" s="805"/>
      <c r="G63" s="803"/>
      <c r="H63" s="170"/>
      <c r="I63" s="170"/>
      <c r="J63" s="164"/>
      <c r="K63" s="803"/>
      <c r="L63" s="170"/>
      <c r="M63" s="170"/>
      <c r="N63" s="26"/>
    </row>
    <row r="64" spans="1:14" ht="12.75">
      <c r="A64" s="140"/>
      <c r="B64" s="70"/>
      <c r="C64" s="70"/>
      <c r="D64" s="95" t="s">
        <v>1384</v>
      </c>
      <c r="E64" s="805"/>
      <c r="F64" s="805"/>
      <c r="G64" s="803"/>
      <c r="H64" s="170"/>
      <c r="I64" s="170"/>
      <c r="J64" s="164"/>
      <c r="K64" s="803"/>
      <c r="L64" s="170"/>
      <c r="M64" s="170"/>
      <c r="N64" s="26"/>
    </row>
    <row r="65" spans="1:14" ht="12.75">
      <c r="A65" s="140"/>
      <c r="B65" s="70"/>
      <c r="C65" s="70"/>
      <c r="D65" s="95" t="s">
        <v>1385</v>
      </c>
      <c r="E65" s="805"/>
      <c r="F65" s="805"/>
      <c r="G65" s="803"/>
      <c r="H65" s="170"/>
      <c r="I65" s="170"/>
      <c r="J65" s="164"/>
      <c r="K65" s="803"/>
      <c r="L65" s="170"/>
      <c r="M65" s="170"/>
      <c r="N65" s="26"/>
    </row>
    <row r="66" spans="1:14" ht="12.75">
      <c r="A66" s="140"/>
      <c r="B66" s="70"/>
      <c r="C66" s="70"/>
      <c r="D66" s="95" t="s">
        <v>1386</v>
      </c>
      <c r="E66" s="805"/>
      <c r="F66" s="805"/>
      <c r="G66" s="803"/>
      <c r="H66" s="170"/>
      <c r="I66" s="170"/>
      <c r="J66" s="164"/>
      <c r="K66" s="803"/>
      <c r="L66" s="170"/>
      <c r="M66" s="170"/>
      <c r="N66" s="26"/>
    </row>
    <row r="67" spans="1:14" ht="12.75">
      <c r="A67" s="140"/>
      <c r="B67" s="70"/>
      <c r="C67" s="70"/>
      <c r="D67" s="95" t="s">
        <v>1387</v>
      </c>
      <c r="E67" s="805"/>
      <c r="F67" s="805"/>
      <c r="G67" s="803"/>
      <c r="H67" s="170"/>
      <c r="I67" s="170"/>
      <c r="J67" s="164"/>
      <c r="K67" s="803"/>
      <c r="L67" s="170"/>
      <c r="M67" s="170"/>
      <c r="N67" s="26"/>
    </row>
    <row r="68" spans="1:14" ht="12.75">
      <c r="A68" s="140"/>
      <c r="B68" s="70"/>
      <c r="C68" s="70"/>
      <c r="D68" s="95" t="s">
        <v>1388</v>
      </c>
      <c r="E68" s="805"/>
      <c r="F68" s="805"/>
      <c r="G68" s="803"/>
      <c r="H68" s="170"/>
      <c r="I68" s="170"/>
      <c r="J68" s="164"/>
      <c r="K68" s="803"/>
      <c r="L68" s="170"/>
      <c r="M68" s="170"/>
      <c r="N68" s="26"/>
    </row>
    <row r="69" spans="1:14" ht="12.75">
      <c r="A69"/>
      <c r="B69"/>
      <c r="C69"/>
      <c r="D69"/>
      <c r="E69"/>
      <c r="F69"/>
      <c r="G69"/>
      <c r="H69"/>
      <c r="I69"/>
      <c r="J69"/>
      <c r="K69"/>
      <c r="L69"/>
      <c r="M69"/>
      <c r="N69"/>
    </row>
    <row r="70" spans="1:14" ht="15">
      <c r="A70" s="66" t="s">
        <v>1389</v>
      </c>
      <c r="B70"/>
      <c r="C70"/>
      <c r="D70"/>
      <c r="E70"/>
      <c r="F70"/>
      <c r="G70"/>
      <c r="H70"/>
      <c r="I70"/>
      <c r="J70"/>
      <c r="K70"/>
      <c r="L70"/>
      <c r="M70"/>
      <c r="N70"/>
    </row>
    <row r="71" spans="1:14" ht="12.75">
      <c r="A71" s="140"/>
      <c r="B71" s="70"/>
      <c r="C71" s="70"/>
      <c r="D71" s="95" t="s">
        <v>1390</v>
      </c>
      <c r="E71" s="803"/>
      <c r="F71" s="170"/>
      <c r="G71" s="803"/>
      <c r="H71" s="170"/>
      <c r="I71" s="170"/>
      <c r="J71" s="164"/>
      <c r="K71" s="803"/>
      <c r="L71" s="170"/>
      <c r="M71" s="164"/>
      <c r="N71" s="26"/>
    </row>
    <row r="72" spans="1:14" ht="12.75">
      <c r="A72" s="140"/>
      <c r="B72" s="70"/>
      <c r="C72" s="70"/>
      <c r="D72" s="95" t="s">
        <v>1391</v>
      </c>
      <c r="E72" s="803"/>
      <c r="F72" s="170"/>
      <c r="G72" s="803"/>
      <c r="H72" s="170"/>
      <c r="I72" s="170"/>
      <c r="J72" s="164"/>
      <c r="K72" s="803"/>
      <c r="L72" s="170"/>
      <c r="M72" s="164"/>
      <c r="N72" s="26"/>
    </row>
    <row r="73" spans="1:14" ht="12.75">
      <c r="A73" s="140"/>
      <c r="B73" s="70"/>
      <c r="C73" s="70"/>
      <c r="D73" s="95" t="s">
        <v>1205</v>
      </c>
      <c r="E73" s="803"/>
      <c r="F73" s="170"/>
      <c r="G73" s="803"/>
      <c r="H73" s="170"/>
      <c r="I73" s="170"/>
      <c r="J73" s="164"/>
      <c r="K73" s="803"/>
      <c r="L73" s="170"/>
      <c r="M73" s="164"/>
      <c r="N73" s="26"/>
    </row>
    <row r="74" spans="1:14" ht="12.75">
      <c r="A74" s="140"/>
      <c r="B74" s="70"/>
      <c r="C74" s="70"/>
      <c r="D74" s="95" t="s">
        <v>1206</v>
      </c>
      <c r="E74" s="803"/>
      <c r="F74" s="170"/>
      <c r="G74" s="803"/>
      <c r="H74" s="170"/>
      <c r="I74" s="170"/>
      <c r="J74" s="164"/>
      <c r="K74" s="803"/>
      <c r="L74" s="170"/>
      <c r="M74" s="164"/>
      <c r="N74" s="26"/>
    </row>
    <row r="75" spans="1:14" ht="12.75">
      <c r="A75"/>
      <c r="B75"/>
      <c r="C75"/>
      <c r="D75"/>
      <c r="E75"/>
      <c r="F75"/>
      <c r="G75"/>
      <c r="H75"/>
      <c r="I75"/>
      <c r="J75"/>
      <c r="K75"/>
      <c r="L75"/>
      <c r="M75"/>
      <c r="N75"/>
    </row>
    <row r="76" spans="1:14" ht="15">
      <c r="A76" s="66" t="s">
        <v>663</v>
      </c>
      <c r="B76"/>
      <c r="C76"/>
      <c r="D76"/>
      <c r="E76"/>
      <c r="F76"/>
      <c r="G76"/>
      <c r="H76"/>
      <c r="I76"/>
      <c r="J76"/>
      <c r="K76"/>
      <c r="L76"/>
      <c r="M76"/>
      <c r="N76"/>
    </row>
    <row r="77" spans="1:14" ht="15">
      <c r="A77" s="66"/>
      <c r="B77"/>
      <c r="C77"/>
      <c r="D77"/>
      <c r="E77"/>
      <c r="F77"/>
      <c r="G77"/>
      <c r="H77"/>
      <c r="I77"/>
      <c r="J77"/>
      <c r="K77"/>
      <c r="L77"/>
      <c r="M77"/>
      <c r="N77"/>
    </row>
    <row r="78" spans="1:14" ht="15">
      <c r="A78" s="66"/>
      <c r="B78"/>
      <c r="C78"/>
      <c r="D78"/>
      <c r="E78"/>
      <c r="F78"/>
      <c r="G78"/>
      <c r="H78"/>
      <c r="I78"/>
      <c r="J78"/>
      <c r="K78"/>
      <c r="L78"/>
      <c r="M78"/>
      <c r="N78"/>
    </row>
    <row r="79" spans="1:14" ht="12.75">
      <c r="A79"/>
      <c r="B79"/>
      <c r="C79"/>
      <c r="D79"/>
      <c r="E79"/>
      <c r="F79"/>
      <c r="G79"/>
      <c r="H79"/>
      <c r="I79"/>
      <c r="J79"/>
      <c r="K79"/>
      <c r="L79"/>
      <c r="M79"/>
      <c r="N79"/>
    </row>
    <row r="80" spans="1:11" ht="15">
      <c r="A80" s="66" t="s">
        <v>237</v>
      </c>
      <c r="B80"/>
      <c r="C80"/>
      <c r="D80"/>
      <c r="E80"/>
      <c r="F80"/>
      <c r="G80"/>
      <c r="H80"/>
      <c r="I80"/>
      <c r="J80"/>
      <c r="K80"/>
    </row>
    <row r="81" spans="1:11" ht="15">
      <c r="A81" s="66"/>
      <c r="B81"/>
      <c r="C81"/>
      <c r="D81"/>
      <c r="E81"/>
      <c r="F81"/>
      <c r="G81"/>
      <c r="H81"/>
      <c r="I81"/>
      <c r="J81"/>
      <c r="K81"/>
    </row>
    <row r="82" spans="1:15" ht="15">
      <c r="A82" s="66" t="s">
        <v>234</v>
      </c>
      <c r="B82"/>
      <c r="C82"/>
      <c r="E82" s="60" t="s">
        <v>238</v>
      </c>
      <c r="F82" s="61"/>
      <c r="G82" s="61"/>
      <c r="H82" s="61"/>
      <c r="I82" s="60" t="s">
        <v>1228</v>
      </c>
      <c r="J82" s="61"/>
      <c r="K82" s="806"/>
      <c r="L82" s="60" t="s">
        <v>239</v>
      </c>
      <c r="M82" s="61"/>
      <c r="N82" s="806"/>
      <c r="O82" s="50"/>
    </row>
    <row r="83" spans="1:14" ht="12.75">
      <c r="A83"/>
      <c r="B83"/>
      <c r="C83"/>
      <c r="D83"/>
      <c r="E83" s="807"/>
      <c r="F83" s="808"/>
      <c r="G83" s="808"/>
      <c r="H83" s="809"/>
      <c r="I83" s="807"/>
      <c r="J83" s="808"/>
      <c r="K83" s="809"/>
      <c r="L83" s="807"/>
      <c r="M83" s="808"/>
      <c r="N83" s="809"/>
    </row>
    <row r="84" spans="5:14" ht="12.75">
      <c r="E84" s="810"/>
      <c r="F84" s="811"/>
      <c r="G84" s="811"/>
      <c r="H84" s="812"/>
      <c r="I84" s="810"/>
      <c r="J84" s="811"/>
      <c r="K84" s="812"/>
      <c r="L84" s="810"/>
      <c r="M84" s="811"/>
      <c r="N84" s="812"/>
    </row>
    <row r="85" spans="5:14" ht="12.75">
      <c r="E85" s="181"/>
      <c r="F85" s="181"/>
      <c r="G85" s="181"/>
      <c r="H85" s="181"/>
      <c r="I85" s="181"/>
      <c r="J85" s="181"/>
      <c r="K85" s="181"/>
      <c r="L85" s="181"/>
      <c r="M85" s="181"/>
      <c r="N85" s="181"/>
    </row>
    <row r="86" spans="1:14" ht="15">
      <c r="A86" s="66" t="s">
        <v>1327</v>
      </c>
      <c r="B86"/>
      <c r="C86"/>
      <c r="D86"/>
      <c r="E86"/>
      <c r="F86"/>
      <c r="G86"/>
      <c r="H86"/>
      <c r="I86"/>
      <c r="J86"/>
      <c r="K86"/>
      <c r="L86"/>
      <c r="M86"/>
      <c r="N86"/>
    </row>
    <row r="87" spans="1:14" ht="12.75">
      <c r="A87" s="140"/>
      <c r="B87" s="70"/>
      <c r="C87" s="70"/>
      <c r="D87" s="804" t="s">
        <v>1328</v>
      </c>
      <c r="E87" s="29" t="s">
        <v>1322</v>
      </c>
      <c r="F87" s="175"/>
      <c r="G87" s="799" t="s">
        <v>1329</v>
      </c>
      <c r="H87" s="800"/>
      <c r="I87" s="800"/>
      <c r="J87" s="804"/>
      <c r="K87" s="799" t="s">
        <v>1324</v>
      </c>
      <c r="L87" s="800"/>
      <c r="M87" s="800"/>
      <c r="N87" s="802" t="s">
        <v>1325</v>
      </c>
    </row>
    <row r="88" spans="1:14" ht="12.75">
      <c r="A88" s="140"/>
      <c r="B88" s="70"/>
      <c r="C88" s="70"/>
      <c r="D88" s="95" t="s">
        <v>235</v>
      </c>
      <c r="E88" s="805"/>
      <c r="F88" s="805"/>
      <c r="G88" s="803"/>
      <c r="H88" s="170"/>
      <c r="I88" s="170"/>
      <c r="J88" s="164"/>
      <c r="K88" s="803"/>
      <c r="L88" s="170"/>
      <c r="M88" s="170"/>
      <c r="N88" s="26"/>
    </row>
    <row r="89" spans="1:14" ht="12.75">
      <c r="A89" s="140"/>
      <c r="B89" s="70"/>
      <c r="C89" s="70"/>
      <c r="D89" s="95" t="s">
        <v>236</v>
      </c>
      <c r="E89" s="805"/>
      <c r="F89" s="805"/>
      <c r="G89" s="803"/>
      <c r="H89" s="170"/>
      <c r="I89" s="170"/>
      <c r="J89" s="164"/>
      <c r="K89" s="803"/>
      <c r="L89" s="170"/>
      <c r="M89" s="170"/>
      <c r="N89" s="26"/>
    </row>
  </sheetData>
  <printOptions/>
  <pageMargins left="0.9448818897637796" right="0.35433070866141736" top="0.984251968503937" bottom="0.3937007874015748" header="0.5118110236220472" footer="0.5118110236220472"/>
  <pageSetup orientation="portrait" paperSize="9"/>
  <drawing r:id="rId1"/>
</worksheet>
</file>

<file path=xl/worksheets/sheet3.xml><?xml version="1.0" encoding="utf-8"?>
<worksheet xmlns="http://schemas.openxmlformats.org/spreadsheetml/2006/main" xmlns:r="http://schemas.openxmlformats.org/officeDocument/2006/relationships">
  <dimension ref="A1:CN335"/>
  <sheetViews>
    <sheetView zoomScale="125" zoomScaleNormal="125" zoomScaleSheetLayoutView="125" workbookViewId="0" topLeftCell="A45">
      <selection activeCell="C68" sqref="C68"/>
    </sheetView>
  </sheetViews>
  <sheetFormatPr defaultColWidth="11.00390625" defaultRowHeight="12.75"/>
  <cols>
    <col min="1" max="1" width="6.75390625" style="0" customWidth="1"/>
    <col min="2" max="2" width="6.25390625" style="0" customWidth="1"/>
    <col min="3" max="3" width="4.875" style="0" customWidth="1"/>
    <col min="4" max="4" width="5.625" style="0" customWidth="1"/>
    <col min="5" max="5" width="6.875" style="0" customWidth="1"/>
    <col min="6" max="6" width="6.125" style="0" customWidth="1"/>
    <col min="7" max="7" width="5.375" style="0" customWidth="1"/>
    <col min="8" max="8" width="6.00390625" style="0" customWidth="1"/>
    <col min="9" max="9" width="5.125" style="0" customWidth="1"/>
    <col min="10" max="10" width="5.625" style="0" customWidth="1"/>
    <col min="11" max="12" width="5.00390625" style="0" customWidth="1"/>
    <col min="13" max="13" width="5.25390625" style="0" customWidth="1"/>
    <col min="14" max="14" width="5.00390625" style="0" customWidth="1"/>
    <col min="15" max="15" width="5.75390625" style="0" customWidth="1"/>
    <col min="16" max="16" width="4.875" style="0" customWidth="1"/>
    <col min="17" max="17" width="6.25390625" style="0" customWidth="1"/>
    <col min="18" max="92" width="4.875" style="0" customWidth="1"/>
  </cols>
  <sheetData>
    <row r="1" spans="1:84" ht="18">
      <c r="A1" s="349" t="s">
        <v>49</v>
      </c>
      <c r="B1" s="338"/>
      <c r="C1" s="338"/>
      <c r="D1" s="338"/>
      <c r="E1" s="338"/>
      <c r="F1" s="338"/>
      <c r="G1" s="338"/>
      <c r="H1" s="338"/>
      <c r="I1" s="382" t="s">
        <v>621</v>
      </c>
      <c r="J1" s="350" t="s">
        <v>847</v>
      </c>
      <c r="K1" s="338"/>
      <c r="L1" s="383" t="s">
        <v>528</v>
      </c>
      <c r="M1" s="358" t="s">
        <v>847</v>
      </c>
      <c r="N1" s="384" t="s">
        <v>977</v>
      </c>
      <c r="O1" s="142"/>
      <c r="P1" s="142"/>
      <c r="Q1" s="142"/>
      <c r="R1" s="384" t="s">
        <v>622</v>
      </c>
      <c r="S1" s="142"/>
      <c r="T1" s="142"/>
      <c r="U1" s="142"/>
      <c r="W1" s="124"/>
      <c r="X1" s="124"/>
      <c r="Y1" s="124"/>
      <c r="Z1" s="124"/>
      <c r="AA1" s="338"/>
      <c r="AB1" s="338"/>
      <c r="AD1" s="123" t="s">
        <v>977</v>
      </c>
      <c r="AE1" s="142"/>
      <c r="AF1" s="142"/>
      <c r="AG1" s="142"/>
      <c r="AH1" s="137" t="s">
        <v>149</v>
      </c>
      <c r="AI1" s="142"/>
      <c r="AJ1" s="142"/>
      <c r="AK1" s="142"/>
      <c r="AM1" s="124"/>
      <c r="AN1" s="124"/>
      <c r="AO1" s="124"/>
      <c r="AP1" s="124"/>
      <c r="AQ1" s="124"/>
      <c r="AR1" s="124"/>
      <c r="AS1" s="123" t="s">
        <v>977</v>
      </c>
      <c r="AT1" s="142"/>
      <c r="AU1" s="142"/>
      <c r="AV1" s="142"/>
      <c r="AW1" s="137" t="s">
        <v>150</v>
      </c>
      <c r="AX1" s="142"/>
      <c r="AY1" s="142"/>
      <c r="AZ1" s="142"/>
      <c r="BB1" s="124"/>
      <c r="BC1" s="124"/>
      <c r="BD1" s="124"/>
      <c r="BE1" s="124"/>
      <c r="BF1" s="124"/>
      <c r="BG1" s="124"/>
      <c r="BH1" s="123" t="s">
        <v>977</v>
      </c>
      <c r="BI1" s="142"/>
      <c r="BJ1" s="142"/>
      <c r="BK1" s="142"/>
      <c r="BL1" s="137" t="s">
        <v>623</v>
      </c>
      <c r="BM1" s="142"/>
      <c r="BN1" s="142"/>
      <c r="BO1" s="142"/>
      <c r="BQ1" s="124"/>
      <c r="BR1" s="124"/>
      <c r="BU1" s="344"/>
      <c r="BV1" s="344"/>
      <c r="BW1" s="338" t="s">
        <v>491</v>
      </c>
      <c r="BX1" s="338" t="s">
        <v>140</v>
      </c>
      <c r="BY1" s="338"/>
      <c r="BZ1" s="123" t="s">
        <v>777</v>
      </c>
      <c r="CA1" s="123"/>
      <c r="CB1" s="338"/>
      <c r="CC1" s="385" t="s">
        <v>933</v>
      </c>
      <c r="CD1" s="338"/>
      <c r="CE1" s="338"/>
      <c r="CF1" s="338"/>
    </row>
    <row r="2" spans="1:84" ht="16.5">
      <c r="A2" s="342"/>
      <c r="B2" s="337"/>
      <c r="C2" s="337"/>
      <c r="D2" s="337"/>
      <c r="E2" s="337"/>
      <c r="F2" s="337"/>
      <c r="H2" s="337"/>
      <c r="I2" s="337"/>
      <c r="J2" s="337"/>
      <c r="K2" s="337"/>
      <c r="L2" s="337"/>
      <c r="M2" s="337"/>
      <c r="N2" s="124"/>
      <c r="O2" s="142"/>
      <c r="P2" s="142"/>
      <c r="Q2" s="142"/>
      <c r="R2" s="142"/>
      <c r="S2" s="142"/>
      <c r="T2" s="142"/>
      <c r="U2" s="142"/>
      <c r="W2" s="124"/>
      <c r="X2" s="124"/>
      <c r="Y2" s="124"/>
      <c r="Z2" s="124"/>
      <c r="AA2" s="337"/>
      <c r="AB2" s="337"/>
      <c r="AD2" s="124"/>
      <c r="AE2" s="142"/>
      <c r="AF2" s="142"/>
      <c r="AG2" s="142"/>
      <c r="AH2" s="142"/>
      <c r="AI2" s="142"/>
      <c r="AJ2" s="142"/>
      <c r="AK2" s="142"/>
      <c r="AM2" s="124"/>
      <c r="AN2" s="124"/>
      <c r="AO2" s="124"/>
      <c r="AP2" s="124"/>
      <c r="AQ2" s="124"/>
      <c r="AR2" s="124"/>
      <c r="AS2" s="124"/>
      <c r="AT2" s="142"/>
      <c r="AU2" s="142"/>
      <c r="AV2" s="142"/>
      <c r="AW2" s="142"/>
      <c r="AX2" s="142"/>
      <c r="AY2" s="142"/>
      <c r="AZ2" s="142"/>
      <c r="BB2" s="124"/>
      <c r="BC2" s="124"/>
      <c r="BD2" s="124"/>
      <c r="BE2" s="124"/>
      <c r="BF2" s="124"/>
      <c r="BG2" s="124"/>
      <c r="BH2" s="124"/>
      <c r="BI2" s="142"/>
      <c r="BJ2" s="142"/>
      <c r="BK2" s="142"/>
      <c r="BL2" s="142"/>
      <c r="BM2" s="142"/>
      <c r="BN2" s="142"/>
      <c r="BO2" s="142"/>
      <c r="BQ2" s="124"/>
      <c r="BR2" s="124"/>
      <c r="BU2" s="337"/>
      <c r="BV2" s="337"/>
      <c r="BW2" s="338" t="s">
        <v>141</v>
      </c>
      <c r="BX2" s="338" t="s">
        <v>578</v>
      </c>
      <c r="BY2" s="337"/>
      <c r="BZ2" s="338" t="s">
        <v>757</v>
      </c>
      <c r="CA2" s="338"/>
      <c r="CB2" s="337"/>
      <c r="CC2" s="338" t="s">
        <v>712</v>
      </c>
      <c r="CD2" s="337"/>
      <c r="CE2" s="337"/>
      <c r="CF2" s="337"/>
    </row>
    <row r="3" spans="1:84" ht="16.5">
      <c r="A3" s="342" t="s">
        <v>50</v>
      </c>
      <c r="H3" s="339"/>
      <c r="I3" s="175" t="s">
        <v>270</v>
      </c>
      <c r="J3" s="748">
        <f>$D$55</f>
        <v>0</v>
      </c>
      <c r="K3" s="354"/>
      <c r="L3" s="354"/>
      <c r="M3" s="387"/>
      <c r="N3" s="123" t="s">
        <v>788</v>
      </c>
      <c r="T3" s="319" t="s">
        <v>569</v>
      </c>
      <c r="U3" s="142"/>
      <c r="W3" s="124"/>
      <c r="X3" s="124"/>
      <c r="Y3" s="124"/>
      <c r="Z3" s="124"/>
      <c r="AA3" s="337"/>
      <c r="AB3" s="337"/>
      <c r="AD3" s="123" t="s">
        <v>788</v>
      </c>
      <c r="AJ3" s="319" t="s">
        <v>569</v>
      </c>
      <c r="AK3" s="142"/>
      <c r="AM3" s="124"/>
      <c r="AN3" s="124"/>
      <c r="AO3" s="124"/>
      <c r="AP3" s="124"/>
      <c r="AQ3" s="124"/>
      <c r="AR3" s="124"/>
      <c r="AS3" s="123" t="s">
        <v>788</v>
      </c>
      <c r="AY3" s="319" t="s">
        <v>569</v>
      </c>
      <c r="AZ3" s="142"/>
      <c r="BB3" s="124"/>
      <c r="BC3" s="124"/>
      <c r="BD3" s="124"/>
      <c r="BE3" s="124"/>
      <c r="BF3" s="124"/>
      <c r="BG3" s="124"/>
      <c r="BH3" s="123" t="s">
        <v>788</v>
      </c>
      <c r="BN3" s="319" t="s">
        <v>569</v>
      </c>
      <c r="BO3" s="142"/>
      <c r="BQ3" s="124"/>
      <c r="BR3" s="124"/>
      <c r="BU3" s="337"/>
      <c r="BV3" s="337"/>
      <c r="BW3" s="343"/>
      <c r="BX3" s="338" t="s">
        <v>559</v>
      </c>
      <c r="BY3" s="337"/>
      <c r="BZ3" s="338" t="s">
        <v>758</v>
      </c>
      <c r="CA3" s="338"/>
      <c r="CB3" s="337"/>
      <c r="CC3" s="338" t="s">
        <v>428</v>
      </c>
      <c r="CD3" s="337"/>
      <c r="CE3" s="337"/>
      <c r="CF3" s="337"/>
    </row>
    <row r="4" spans="1:84" ht="16.5">
      <c r="A4" s="357"/>
      <c r="B4" s="336"/>
      <c r="C4" s="336"/>
      <c r="D4" s="336"/>
      <c r="E4" s="336"/>
      <c r="F4" s="336"/>
      <c r="H4" s="339"/>
      <c r="I4" s="175" t="s">
        <v>969</v>
      </c>
      <c r="J4" s="386">
        <f>$C$76</f>
        <v>0</v>
      </c>
      <c r="K4" s="354"/>
      <c r="L4" s="354"/>
      <c r="M4" s="387"/>
      <c r="N4" s="69"/>
      <c r="O4" s="70"/>
      <c r="P4" s="95" t="s">
        <v>444</v>
      </c>
      <c r="Q4" s="388" t="s">
        <v>418</v>
      </c>
      <c r="R4" s="221"/>
      <c r="S4" s="222"/>
      <c r="T4" s="166">
        <f>IF($Q$4="N",1.2,IF($Q$4="S",1,0))</f>
        <v>1</v>
      </c>
      <c r="U4" s="322"/>
      <c r="W4" s="321">
        <f>IF($Q$6="Fjärrvärme",$Z$14,IF($Q$6="El",$Z$15,IF($Q$6="Olja",$Z$16,IF($Q$6="Biobränsle",$Z$17,IF($Q$6="Pellets",$Z$18,IF($Q$6="Gas",$Z$19,IF($Q$6="Frånluftvärmepump",$Z$20,IF($Q$6="Markvärmepump",$Z$21,0))))))))</f>
        <v>0</v>
      </c>
      <c r="X4" s="124"/>
      <c r="Y4" s="124"/>
      <c r="Z4" s="124"/>
      <c r="AA4" s="337"/>
      <c r="AB4" s="337"/>
      <c r="AD4" s="69"/>
      <c r="AE4" s="70"/>
      <c r="AF4" s="95" t="s">
        <v>444</v>
      </c>
      <c r="AG4" s="389" t="str">
        <f>$Q$4</f>
        <v>S</v>
      </c>
      <c r="AH4" s="221"/>
      <c r="AI4" s="222"/>
      <c r="AJ4" s="166">
        <f>IF($Q$4="N",1.2,IF($Q$4="S",1,0))</f>
        <v>1</v>
      </c>
      <c r="AK4" s="322"/>
      <c r="AM4" s="321">
        <f>IF($AG$6="Fjärrvärme",$Z$14,IF($AG$6="El",$Z$15,IF($AG$6="Olja",$Z$16,IF($AG$6="Biobränsle",$Z$17,IF($AG$6="Pellets",$Z$18,IF($AG$6="Gas",$Z$19,IF($AG$6="Frånluftvärmepump",$Z$20,IF($AG$6="Markvärmepump",$Z$21,0))))))))</f>
        <v>0</v>
      </c>
      <c r="AN4" s="124"/>
      <c r="AO4" s="124"/>
      <c r="AP4" s="124"/>
      <c r="AQ4" s="124"/>
      <c r="AR4" s="124"/>
      <c r="AS4" s="69"/>
      <c r="AT4" s="70"/>
      <c r="AU4" s="95" t="s">
        <v>444</v>
      </c>
      <c r="AV4" s="389" t="str">
        <f>$Q$4</f>
        <v>S</v>
      </c>
      <c r="AW4" s="221"/>
      <c r="AX4" s="222"/>
      <c r="AY4" s="166">
        <f>IF($Q$4="N",1.2,IF($Q$4="S",1,0))</f>
        <v>1</v>
      </c>
      <c r="AZ4" s="322"/>
      <c r="BB4" s="321">
        <f>IF($AV$6="Fjärrvärme",$Z$14,IF($AV$6="El",$Z$15,IF($AV$6="Olja",$Z$16,IF($AV$6="Biobränsle",$Z$17,IF($AV$6="Pellets",$Z$18,IF($AV$6="Gas",$Z$19,IF($AV$6="Frånluftvärmepump",$Z$20,IF($AV$6="Markvärmepump",$Z$21,0))))))))</f>
        <v>0</v>
      </c>
      <c r="BC4" s="124"/>
      <c r="BD4" s="124"/>
      <c r="BE4" s="124"/>
      <c r="BF4" s="124"/>
      <c r="BG4" s="124"/>
      <c r="BH4" s="69"/>
      <c r="BI4" s="70"/>
      <c r="BJ4" s="95" t="s">
        <v>444</v>
      </c>
      <c r="BK4" s="389" t="str">
        <f>$Q$4</f>
        <v>S</v>
      </c>
      <c r="BL4" s="221"/>
      <c r="BM4" s="222"/>
      <c r="BN4" s="166">
        <f>IF($Q$4="N",1.2,IF($Q$4="S",1,0))</f>
        <v>1</v>
      </c>
      <c r="BO4" s="322"/>
      <c r="BQ4" s="321">
        <f>IF($BK$6="Fjärrvärme",$Z$14,IF($BK$6="El",$Z$15,IF($BK$6="Olja",$Z$16,IF($BK$6="Biobränsle",$Z$17,IF($BK$6="Pellets",$Z$18,IF($BK$6="Gas",$Z$19,IF($BK$6="Frånluftvärmepump",$Z$20,IF($BK$6="Markvärmepump",$Z$21,0))))))))</f>
        <v>0</v>
      </c>
      <c r="BR4" s="124"/>
      <c r="BU4" s="337"/>
      <c r="BV4" s="337"/>
      <c r="BW4" s="343"/>
      <c r="BX4" s="338" t="s">
        <v>986</v>
      </c>
      <c r="BY4" s="337"/>
      <c r="BZ4" s="338" t="s">
        <v>383</v>
      </c>
      <c r="CA4" s="338"/>
      <c r="CB4" s="337"/>
      <c r="CC4" s="338" t="s">
        <v>456</v>
      </c>
      <c r="CD4" s="337"/>
      <c r="CE4" s="337"/>
      <c r="CF4" s="337"/>
    </row>
    <row r="5" spans="1:84" ht="16.5">
      <c r="A5" s="348" t="s">
        <v>33</v>
      </c>
      <c r="H5" s="336"/>
      <c r="I5" s="336"/>
      <c r="J5" s="336"/>
      <c r="K5" s="336"/>
      <c r="L5" s="336"/>
      <c r="M5" s="336"/>
      <c r="N5" s="69"/>
      <c r="O5" s="70"/>
      <c r="P5" s="95" t="s">
        <v>1106</v>
      </c>
      <c r="Q5" s="220">
        <f>$D$54</f>
        <v>0</v>
      </c>
      <c r="R5" s="221"/>
      <c r="S5" s="222"/>
      <c r="T5" s="390">
        <v>1</v>
      </c>
      <c r="U5" s="321"/>
      <c r="W5" s="321">
        <f>IF($Q$6="Uteluftsvärmepump L-V",$Z$22,IF($Q$6="Uteluftsvärmepump L-L",$Z$23,0))</f>
        <v>0</v>
      </c>
      <c r="X5" s="124"/>
      <c r="Y5" s="124"/>
      <c r="Z5" s="124"/>
      <c r="AA5" s="337"/>
      <c r="AB5" s="337"/>
      <c r="AD5" s="69"/>
      <c r="AE5" s="70"/>
      <c r="AF5" s="95" t="s">
        <v>1106</v>
      </c>
      <c r="AG5" s="220">
        <f>$D$54</f>
        <v>0</v>
      </c>
      <c r="AH5" s="221"/>
      <c r="AI5" s="222"/>
      <c r="AJ5" s="391">
        <f>$T$5</f>
        <v>1</v>
      </c>
      <c r="AK5" s="321"/>
      <c r="AM5" s="321">
        <f>IF($AG$6="Uteluftsvärmepump L-V",$Z$22,IF($AG$6="Uteluftsvärmepump L-L",$Z$23,0))</f>
        <v>0</v>
      </c>
      <c r="AN5" s="124"/>
      <c r="AO5" s="124"/>
      <c r="AP5" s="124"/>
      <c r="AQ5" s="124"/>
      <c r="AR5" s="124"/>
      <c r="AS5" s="69"/>
      <c r="AT5" s="70"/>
      <c r="AU5" s="95" t="s">
        <v>1106</v>
      </c>
      <c r="AV5" s="220">
        <f>$D$54</f>
        <v>0</v>
      </c>
      <c r="AW5" s="221"/>
      <c r="AX5" s="222"/>
      <c r="AY5" s="391">
        <f>$T$5</f>
        <v>1</v>
      </c>
      <c r="AZ5" s="321"/>
      <c r="BB5" s="321">
        <f>IF($AV$6="Uteluftsvärmepump L-V",$Z$22,IF($AV$6="Uteluftsvärmepump L-L",$Z$23,0))</f>
        <v>0</v>
      </c>
      <c r="BC5" s="124"/>
      <c r="BD5" s="124"/>
      <c r="BE5" s="124"/>
      <c r="BF5" s="124"/>
      <c r="BG5" s="124"/>
      <c r="BH5" s="69"/>
      <c r="BI5" s="70"/>
      <c r="BJ5" s="95" t="s">
        <v>1106</v>
      </c>
      <c r="BK5" s="220">
        <f>$D$54</f>
        <v>0</v>
      </c>
      <c r="BL5" s="221"/>
      <c r="BM5" s="222"/>
      <c r="BN5" s="391">
        <f>$T$5</f>
        <v>1</v>
      </c>
      <c r="BO5" s="321"/>
      <c r="BQ5" s="321">
        <f>IF($BK$6="Uteluftsvärmepump L-V",$Z$22,IF($BK$6="Uteluftsvärmepump L-L",$Z$23,0))</f>
        <v>0</v>
      </c>
      <c r="BR5" s="124"/>
      <c r="BU5" s="337"/>
      <c r="BV5" s="337"/>
      <c r="BW5" s="343"/>
      <c r="BX5" s="338" t="s">
        <v>85</v>
      </c>
      <c r="BY5" s="337"/>
      <c r="BZ5" s="338" t="s">
        <v>552</v>
      </c>
      <c r="CA5" s="338"/>
      <c r="CB5" s="337"/>
      <c r="CC5" s="338" t="s">
        <v>7</v>
      </c>
      <c r="CD5" s="337"/>
      <c r="CE5" s="337"/>
      <c r="CF5" s="337"/>
    </row>
    <row r="6" spans="1:84" ht="16.5">
      <c r="A6" s="339"/>
      <c r="B6" s="70"/>
      <c r="C6" s="163" t="s">
        <v>110</v>
      </c>
      <c r="D6" s="749"/>
      <c r="E6" s="339"/>
      <c r="F6" s="70"/>
      <c r="G6" s="163" t="s">
        <v>111</v>
      </c>
      <c r="H6" s="749"/>
      <c r="I6" s="70"/>
      <c r="J6" s="163" t="s">
        <v>807</v>
      </c>
      <c r="K6" s="749"/>
      <c r="L6" s="857"/>
      <c r="M6" s="858"/>
      <c r="N6" s="69"/>
      <c r="O6" s="70"/>
      <c r="P6" s="163" t="s">
        <v>1178</v>
      </c>
      <c r="Q6" s="220">
        <f>$C$80</f>
        <v>0</v>
      </c>
      <c r="R6" s="221"/>
      <c r="S6" s="222"/>
      <c r="T6" s="320">
        <f>$W$6</f>
        <v>0</v>
      </c>
      <c r="U6" s="323"/>
      <c r="W6" s="165">
        <f>W4+W5</f>
        <v>0</v>
      </c>
      <c r="X6" s="124"/>
      <c r="Y6" s="124"/>
      <c r="Z6" s="124"/>
      <c r="AA6" s="337"/>
      <c r="AB6" s="337"/>
      <c r="AD6" s="69"/>
      <c r="AE6" s="70"/>
      <c r="AF6" s="163" t="s">
        <v>1178</v>
      </c>
      <c r="AG6" s="220">
        <f>$C$80</f>
        <v>0</v>
      </c>
      <c r="AH6" s="221"/>
      <c r="AI6" s="222"/>
      <c r="AJ6" s="320">
        <f>$AM$6</f>
        <v>0</v>
      </c>
      <c r="AK6" s="323"/>
      <c r="AM6" s="165">
        <f>AM4+AM5</f>
        <v>0</v>
      </c>
      <c r="AN6" s="124"/>
      <c r="AO6" s="124"/>
      <c r="AP6" s="124"/>
      <c r="AQ6" s="124"/>
      <c r="AR6" s="124"/>
      <c r="AS6" s="69"/>
      <c r="AT6" s="70"/>
      <c r="AU6" s="163" t="s">
        <v>1178</v>
      </c>
      <c r="AV6" s="220">
        <f>$C$80</f>
        <v>0</v>
      </c>
      <c r="AW6" s="221"/>
      <c r="AX6" s="222"/>
      <c r="AY6" s="320">
        <f>$W$6</f>
        <v>0</v>
      </c>
      <c r="AZ6" s="323"/>
      <c r="BB6" s="165">
        <f>BB4+BB5</f>
        <v>0</v>
      </c>
      <c r="BC6" s="124"/>
      <c r="BD6" s="124"/>
      <c r="BE6" s="124"/>
      <c r="BF6" s="124"/>
      <c r="BG6" s="124"/>
      <c r="BH6" s="69"/>
      <c r="BI6" s="70"/>
      <c r="BJ6" s="163" t="s">
        <v>1178</v>
      </c>
      <c r="BK6" s="220">
        <f>$C$80</f>
        <v>0</v>
      </c>
      <c r="BL6" s="221"/>
      <c r="BM6" s="222"/>
      <c r="BN6" s="320">
        <f>$W$6</f>
        <v>0</v>
      </c>
      <c r="BO6" s="323"/>
      <c r="BQ6" s="165">
        <f>BQ4+BQ5</f>
        <v>0</v>
      </c>
      <c r="BR6" s="124"/>
      <c r="BU6" s="337"/>
      <c r="BV6" s="337"/>
      <c r="BW6" s="337"/>
      <c r="BX6" s="338" t="s">
        <v>55</v>
      </c>
      <c r="BY6" s="337"/>
      <c r="BZ6" s="338" t="s">
        <v>755</v>
      </c>
      <c r="CA6" s="338"/>
      <c r="CB6" s="337"/>
      <c r="CC6" s="338" t="s">
        <v>712</v>
      </c>
      <c r="CD6" s="337"/>
      <c r="CE6" s="337"/>
      <c r="CF6" s="337"/>
    </row>
    <row r="7" spans="8:84" ht="16.5">
      <c r="H7" s="336"/>
      <c r="I7" s="336"/>
      <c r="J7" s="336"/>
      <c r="K7" s="336"/>
      <c r="M7" s="336"/>
      <c r="N7" s="69"/>
      <c r="O7" s="70"/>
      <c r="P7" s="95" t="s">
        <v>776</v>
      </c>
      <c r="Q7" s="223">
        <f>$C$75</f>
        <v>0</v>
      </c>
      <c r="R7" s="221"/>
      <c r="S7" s="222"/>
      <c r="T7" s="320">
        <f>$U$7</f>
        <v>0</v>
      </c>
      <c r="U7" s="322">
        <f>IF($Q$7="FRILIGG.",1,IF($Q$7="GAVEL",0.8,IF($Q$7="MELLAN",0.7,0)))</f>
        <v>0</v>
      </c>
      <c r="W7" s="331"/>
      <c r="X7" s="124"/>
      <c r="Y7" s="124"/>
      <c r="Z7" s="124"/>
      <c r="AA7" s="337"/>
      <c r="AB7" s="337"/>
      <c r="AD7" s="69"/>
      <c r="AE7" s="70"/>
      <c r="AF7" s="95" t="s">
        <v>776</v>
      </c>
      <c r="AG7" s="223">
        <f>$C$75</f>
        <v>0</v>
      </c>
      <c r="AH7" s="221"/>
      <c r="AI7" s="222"/>
      <c r="AJ7" s="320">
        <f>$AK$7</f>
        <v>0</v>
      </c>
      <c r="AK7" s="322">
        <f>IF($Q$7="FRILIGG.",1,IF($Q$7="GAVEL",0.8,IF($Q$7="MELLAN",0.7,0)))</f>
        <v>0</v>
      </c>
      <c r="AM7" s="331"/>
      <c r="AN7" s="124"/>
      <c r="AO7" s="124"/>
      <c r="AP7" s="124"/>
      <c r="AQ7" s="124"/>
      <c r="AR7" s="124"/>
      <c r="AS7" s="69"/>
      <c r="AT7" s="70"/>
      <c r="AU7" s="95" t="s">
        <v>776</v>
      </c>
      <c r="AV7" s="223">
        <f>$C$75</f>
        <v>0</v>
      </c>
      <c r="AW7" s="221"/>
      <c r="AX7" s="222"/>
      <c r="AY7" s="320">
        <f>$U$7</f>
        <v>0</v>
      </c>
      <c r="AZ7" s="322">
        <f>IF($Q$7="FRILIGG.",1,IF($Q$7="GAVEL",0.8,IF($Q$7="MELLAN",0.7,0)))</f>
        <v>0</v>
      </c>
      <c r="BB7" s="331"/>
      <c r="BC7" s="124"/>
      <c r="BD7" s="124"/>
      <c r="BE7" s="124"/>
      <c r="BF7" s="124"/>
      <c r="BG7" s="124"/>
      <c r="BH7" s="69"/>
      <c r="BI7" s="70"/>
      <c r="BJ7" s="95" t="s">
        <v>776</v>
      </c>
      <c r="BK7" s="223">
        <f>$C$75</f>
        <v>0</v>
      </c>
      <c r="BL7" s="221"/>
      <c r="BM7" s="222"/>
      <c r="BN7" s="320">
        <f>$U$7</f>
        <v>0</v>
      </c>
      <c r="BO7" s="322">
        <f>IF($Q$7="FRILIGG.",1,IF($Q$7="GAVEL",0.8,IF($Q$7="MELLAN",0.7,0)))</f>
        <v>0</v>
      </c>
      <c r="BQ7" s="331"/>
      <c r="BR7" s="124"/>
      <c r="BU7" s="337"/>
      <c r="BV7" s="337"/>
      <c r="BW7" s="337"/>
      <c r="BX7" s="338" t="s">
        <v>134</v>
      </c>
      <c r="BY7" s="337"/>
      <c r="BZ7" s="338" t="s">
        <v>179</v>
      </c>
      <c r="CA7" s="338"/>
      <c r="CB7" s="337"/>
      <c r="CC7" s="336" t="s">
        <v>8</v>
      </c>
      <c r="CD7" s="337"/>
      <c r="CE7" s="337"/>
      <c r="CF7" s="337"/>
    </row>
    <row r="8" spans="1:84" ht="16.5">
      <c r="A8" s="348" t="s">
        <v>109</v>
      </c>
      <c r="B8" s="336"/>
      <c r="C8" s="336"/>
      <c r="D8" s="336"/>
      <c r="E8" s="336"/>
      <c r="F8" s="336"/>
      <c r="G8" s="336"/>
      <c r="H8" s="336"/>
      <c r="I8" s="336"/>
      <c r="J8" s="336"/>
      <c r="K8" s="336"/>
      <c r="L8" s="336"/>
      <c r="M8" s="336"/>
      <c r="N8" s="124"/>
      <c r="O8" s="124"/>
      <c r="P8" s="124"/>
      <c r="Q8" s="124"/>
      <c r="R8" s="124"/>
      <c r="S8" s="124"/>
      <c r="T8" s="124"/>
      <c r="U8" s="124"/>
      <c r="W8" s="142" t="s">
        <v>27</v>
      </c>
      <c r="X8" s="142" t="s">
        <v>728</v>
      </c>
      <c r="Y8" s="124"/>
      <c r="Z8" s="124"/>
      <c r="AA8" s="337"/>
      <c r="AB8" s="337"/>
      <c r="AD8" s="124"/>
      <c r="AE8" s="124"/>
      <c r="AF8" s="124"/>
      <c r="AG8" s="124"/>
      <c r="AH8" s="124"/>
      <c r="AI8" s="124"/>
      <c r="AJ8" s="124"/>
      <c r="AK8" s="124"/>
      <c r="AM8" s="142" t="s">
        <v>27</v>
      </c>
      <c r="AN8" s="142" t="s">
        <v>728</v>
      </c>
      <c r="AO8" s="124"/>
      <c r="AP8" s="124"/>
      <c r="AQ8" s="124"/>
      <c r="AR8" s="124"/>
      <c r="AS8" s="124"/>
      <c r="AT8" s="124"/>
      <c r="AU8" s="124"/>
      <c r="AV8" s="124"/>
      <c r="AW8" s="124"/>
      <c r="AX8" s="124"/>
      <c r="AY8" s="124"/>
      <c r="AZ8" s="124"/>
      <c r="BB8" s="142" t="s">
        <v>27</v>
      </c>
      <c r="BC8" s="142" t="s">
        <v>728</v>
      </c>
      <c r="BD8" s="142"/>
      <c r="BE8" s="142"/>
      <c r="BF8" s="142"/>
      <c r="BG8" s="142"/>
      <c r="BH8" s="124"/>
      <c r="BI8" s="124"/>
      <c r="BJ8" s="124"/>
      <c r="BK8" s="124"/>
      <c r="BL8" s="124"/>
      <c r="BM8" s="124"/>
      <c r="BN8" s="124"/>
      <c r="BO8" s="124"/>
      <c r="BQ8" s="142" t="s">
        <v>27</v>
      </c>
      <c r="BR8" s="142" t="s">
        <v>728</v>
      </c>
      <c r="BU8" s="337"/>
      <c r="BV8" s="337"/>
      <c r="BW8" s="338"/>
      <c r="BX8" s="338" t="s">
        <v>309</v>
      </c>
      <c r="BY8" s="337"/>
      <c r="BZ8" s="338" t="s">
        <v>481</v>
      </c>
      <c r="CA8" s="338"/>
      <c r="CB8" s="337"/>
      <c r="CC8" s="337"/>
      <c r="CD8" s="337"/>
      <c r="CE8" s="337"/>
      <c r="CF8" s="337"/>
    </row>
    <row r="9" spans="1:84" ht="16.5">
      <c r="A9" s="392" t="s">
        <v>284</v>
      </c>
      <c r="D9" s="108" t="s">
        <v>1182</v>
      </c>
      <c r="E9" s="108" t="s">
        <v>19</v>
      </c>
      <c r="F9" s="108" t="s">
        <v>383</v>
      </c>
      <c r="G9" s="108" t="s">
        <v>179</v>
      </c>
      <c r="H9" s="108" t="s">
        <v>792</v>
      </c>
      <c r="I9" s="108" t="s">
        <v>180</v>
      </c>
      <c r="J9" s="108" t="s">
        <v>1292</v>
      </c>
      <c r="K9" s="336"/>
      <c r="L9" s="336"/>
      <c r="M9" s="336"/>
      <c r="N9" s="123" t="s">
        <v>702</v>
      </c>
      <c r="U9" s="142"/>
      <c r="W9" s="332">
        <f>IF($Q$14="Hotell",$X$28,IF($Q$14="Restaurang",$X$29,IF($Q$14="Butik/lager, livs",$X$30,IF($Q$14="Butik/lager, övrigt",$X$31,IF($Q$14="Kontor och förvaltning",$X$32,IF($Q$14="Vård, dygnet runt",$X$33,IF($Q$14="Vård, dagtid",$X$34,0)))))))</f>
        <v>0</v>
      </c>
      <c r="X9" s="322">
        <f>IF($Q$14="Hotell",$Y$28,IF($Q$14="Restaurang",$Y$29,IF($Q$14="Butik/lager, livs",$Y$30,IF($Q$14="Butik/lager, övrigt",$Y$31,IF($Q$14="Kontor och förvaltning",$Y$32,IF($Q$14="Vård, dygnet runt",$Y$33,IF($Q$14="Vård, dagtid",$Y$34,0)))))))</f>
        <v>0</v>
      </c>
      <c r="Y9" s="124"/>
      <c r="Z9" s="124"/>
      <c r="AA9" s="337"/>
      <c r="AB9" s="337"/>
      <c r="AD9" s="123" t="s">
        <v>702</v>
      </c>
      <c r="AK9" s="142"/>
      <c r="AM9" s="332">
        <f>IF($AG$14="Hotell",$X$28,IF($AG$14="Restaurang",$X$29,IF($AG$14="Butik/lager, livs",$X$30,IF($AG$14="Butik/lager, övrigt",$X$31,IF($AG$14="Kontor och förvaltning",$X$32,IF($AG$14="Vård, dygnet runt",$X$33,IF($AG$14="Vård, dagtid",$X$34,0)))))))</f>
        <v>0</v>
      </c>
      <c r="AN9" s="322">
        <f>IF($AG$14="Hotell",$Y$28,IF($AG$14="Restaurang",$Y$29,IF($AG$14="Butik/lager, livs",$Y$30,IF($AG$14="Butik/lager, övrigt",$Y$31,IF($AG$14="Kontor och förvaltning",$Y$32,IF($AG$14="Vård, dygnet runt",$Y$33,IF($AG$14="Vård, dagtid",$Y$34,0)))))))</f>
        <v>0</v>
      </c>
      <c r="AO9" s="124"/>
      <c r="AP9" s="124"/>
      <c r="AQ9" s="124"/>
      <c r="AR9" s="124"/>
      <c r="AS9" s="123" t="s">
        <v>702</v>
      </c>
      <c r="AZ9" s="142"/>
      <c r="BB9" s="332">
        <f>IF($AV$14="Hotell",$X$28,IF($AV$14="Restaurang",$X$29,IF($AV$14="Butik/lager, livs",$X$30,IF($AV$14="Butik/lager, övrigt",$X$31,IF($AV$14="Kontor och förvaltning",$X$32,IF($AV$14="Vård, dygnet runt",$X$33,IF($AV$14="Vård, dagtid",$X$34,0)))))))</f>
        <v>0</v>
      </c>
      <c r="BC9" s="322">
        <f>IF($AV$14="Hotell",$Y$28,IF($AV$14="Restaurang",$Y$29,IF($AV$14="Butik/lager, livs",$Y$30,IF($AV$14="Butik/lager, övrigt",$Y$31,IF($AV$14="Kontor och förvaltning",$Y$32,IF($AV$14="Vård, dygnet runt",$Y$33,IF($AV$14="Vård, dagtid",$Y$34,0)))))))</f>
        <v>0</v>
      </c>
      <c r="BH9" s="123" t="s">
        <v>702</v>
      </c>
      <c r="BO9" s="142"/>
      <c r="BQ9" s="332">
        <f>IF($BK$14="Hotell",$X$28,IF($BK$14="Restaurang",$X$29,IF($BK$14="Butik/lager, livs",$X$30,IF($BK$14="Butik/lager, övrigt",$X$31,IF($BK$14="Kontor och förvaltning",$X$32,IF($BK$14="Vård, dygnet runt",$X$33,IF($BK$14="Vård, dagtid",$X$34,0)))))))</f>
        <v>0</v>
      </c>
      <c r="BR9" s="322">
        <f>IF($BK$14="Hotell",$Y$28,IF($BK$14="Restaurang",$Y$29,IF($BK$14="Butik/lager, livs",$Y$30,IF($BK$14="Butik/lager, övrigt",$Y$31,IF($BK$14="Kontor och förvaltning",$Y$32,IF($BK$14="Vård, dygnet runt",$Y$33,IF($BK$14="Vård, dagtid",$Y$34,0)))))))</f>
        <v>0</v>
      </c>
      <c r="BU9" s="337"/>
      <c r="BV9" s="337"/>
      <c r="BW9" s="338"/>
      <c r="BX9" s="338" t="s">
        <v>61</v>
      </c>
      <c r="BY9" s="337"/>
      <c r="BZ9" s="338" t="s">
        <v>482</v>
      </c>
      <c r="CA9" s="338"/>
      <c r="CB9" s="337"/>
      <c r="CC9" s="338" t="s">
        <v>793</v>
      </c>
      <c r="CD9" s="337"/>
      <c r="CE9" s="337"/>
      <c r="CF9" s="337"/>
    </row>
    <row r="10" spans="1:84" ht="16.5">
      <c r="A10" s="339"/>
      <c r="B10" s="70"/>
      <c r="C10" s="163" t="s">
        <v>201</v>
      </c>
      <c r="D10" s="764">
        <v>0.7</v>
      </c>
      <c r="E10" s="764">
        <v>0.4</v>
      </c>
      <c r="F10" s="764"/>
      <c r="G10" s="764"/>
      <c r="H10" s="764"/>
      <c r="I10" s="764"/>
      <c r="J10" s="764"/>
      <c r="K10" s="336"/>
      <c r="M10" s="336"/>
      <c r="N10" s="69"/>
      <c r="O10" s="70"/>
      <c r="P10" s="163" t="s">
        <v>572</v>
      </c>
      <c r="Q10" s="220">
        <f>$C$74</f>
        <v>0</v>
      </c>
      <c r="R10" s="329"/>
      <c r="S10" s="330"/>
      <c r="T10" s="320">
        <f>$U$10</f>
        <v>1.4</v>
      </c>
      <c r="U10" s="322">
        <f>IF($Q$10&lt;1975,$Q$30,IF(AND(1975&lt;=$Q$10,$Q$10&lt;=2005),$Q$31,IF($Q$10&gt;2005,$Q$32)))</f>
        <v>1.4</v>
      </c>
      <c r="W10" s="332">
        <f>IF($Q$14="Skolor",$X$35,IF($Q$14="Bad",$X$36,IF($Q$14="Sport, idrott",$X$37,IF($Q$14="Samling",$X$38,0))))</f>
        <v>0</v>
      </c>
      <c r="X10" s="322">
        <f>IF($Q$14="Skolor",$Y$35,IF($Q$14="Bad",$Y$36,IF($Q$14="Sport, idrott",$Y$37,IF($Q$14="Samling",$Y$38,0))))</f>
        <v>0</v>
      </c>
      <c r="Y10" s="124"/>
      <c r="Z10" s="124"/>
      <c r="AA10" s="337"/>
      <c r="AB10" s="337"/>
      <c r="AD10" s="69"/>
      <c r="AE10" s="70"/>
      <c r="AF10" s="163" t="s">
        <v>572</v>
      </c>
      <c r="AG10" s="220">
        <f>$C$74</f>
        <v>0</v>
      </c>
      <c r="AH10" s="329"/>
      <c r="AI10" s="330"/>
      <c r="AJ10" s="320">
        <f>$AK$10</f>
        <v>1.4</v>
      </c>
      <c r="AK10" s="322">
        <f>IF($Q$10&lt;1975,1.4,IF(AND(1975&lt;=$Q$10,$Q$10&lt;=2005),1.2,IF($Q$10&gt;2005,1,0)))</f>
        <v>1.4</v>
      </c>
      <c r="AM10" s="332">
        <f>IF($AG$14="Skolor",$X$35,IF($AG$14="Bad",$X$36,IF($AG$14="Sport, idrott",$X$37,IF($AG$14="Samling",$X$38,0))))</f>
        <v>0</v>
      </c>
      <c r="AN10" s="322">
        <f>IF($AG$14="Skolor",$Y$35,IF($AG$14="Bad",$Y$36,IF($AG$14="Sport, idrott",$Y$37,IF($AG$14="Samling",$Y$38,0))))</f>
        <v>0</v>
      </c>
      <c r="AO10" s="124"/>
      <c r="AP10" s="124"/>
      <c r="AQ10" s="124"/>
      <c r="AR10" s="124"/>
      <c r="AS10" s="69"/>
      <c r="AT10" s="70"/>
      <c r="AU10" s="163" t="s">
        <v>572</v>
      </c>
      <c r="AV10" s="220">
        <f>$C$74</f>
        <v>0</v>
      </c>
      <c r="AW10" s="329"/>
      <c r="AX10" s="330"/>
      <c r="AY10" s="320">
        <f>$AZ$10</f>
        <v>1.4</v>
      </c>
      <c r="AZ10" s="322">
        <f>IF($Q$10&lt;1975,1.4,IF(AND(1975&lt;=$Q$10,$Q$10&lt;=2005),1.2,IF($Q$10&gt;2005,1,0)))</f>
        <v>1.4</v>
      </c>
      <c r="BB10" s="332">
        <f>IF($AV$14="Skolor",$X$35,IF($AV$14="Bad",$X$36,IF($AV$14="Sport, idrott",$X$37,IF($AV$14="Samling",$X$38,0))))</f>
        <v>0</v>
      </c>
      <c r="BC10" s="322">
        <f>IF($AV$14="Skolor",$Y$35,IF($AV$14="Bad",$Y$36,IF($AV$14="Sport, idrott",$Y$37,IF($AV$14="Samling",$Y$38,0))))</f>
        <v>0</v>
      </c>
      <c r="BH10" s="69"/>
      <c r="BI10" s="70"/>
      <c r="BJ10" s="163" t="s">
        <v>572</v>
      </c>
      <c r="BK10" s="220">
        <f>$C$74</f>
        <v>0</v>
      </c>
      <c r="BL10" s="329"/>
      <c r="BM10" s="330"/>
      <c r="BN10" s="320">
        <f>$BO$10</f>
        <v>1.4</v>
      </c>
      <c r="BO10" s="322">
        <f>IF($Q$10&lt;1975,1.4,IF(AND(1975&lt;=$Q$10,$Q$10&lt;=2005),1.2,IF($Q$10&gt;2005,1,0)))</f>
        <v>1.4</v>
      </c>
      <c r="BQ10" s="332">
        <f>IF($BK$14="Skolor",$X$35,IF($BK$14="Bad",$X$36,IF($BK$14="Sport, idrott",$X$37,IF($BK$14="Samling",$X$38,0))))</f>
        <v>0</v>
      </c>
      <c r="BR10" s="322">
        <f>IF($BK$14="Skolor",$Y$35,IF($BK$14="Bad",$Y$36,IF($BK$14="Sport, idrott",$Y$37,IF($BK$14="Samling",$Y$38,0))))</f>
        <v>0</v>
      </c>
      <c r="BU10" s="337"/>
      <c r="BV10" s="337"/>
      <c r="BW10" s="338"/>
      <c r="BX10" s="338" t="s">
        <v>437</v>
      </c>
      <c r="BY10" s="337"/>
      <c r="BZ10" s="338" t="s">
        <v>678</v>
      </c>
      <c r="CA10" s="338"/>
      <c r="CB10" s="337"/>
      <c r="CC10" s="338" t="s">
        <v>794</v>
      </c>
      <c r="CD10" s="337"/>
      <c r="CE10" s="337"/>
      <c r="CF10" s="337"/>
    </row>
    <row r="11" spans="1:84" ht="16.5">
      <c r="A11" s="41" t="s">
        <v>114</v>
      </c>
      <c r="D11" s="355" t="s">
        <v>795</v>
      </c>
      <c r="E11" s="360"/>
      <c r="F11" s="355" t="s">
        <v>796</v>
      </c>
      <c r="G11" s="360"/>
      <c r="H11" s="359" t="s">
        <v>95</v>
      </c>
      <c r="I11" s="360"/>
      <c r="J11" s="359"/>
      <c r="K11" s="360"/>
      <c r="L11" s="336"/>
      <c r="M11" s="336"/>
      <c r="N11" s="69"/>
      <c r="O11" s="70"/>
      <c r="P11" s="163" t="s">
        <v>925</v>
      </c>
      <c r="Q11" s="328"/>
      <c r="R11" s="329"/>
      <c r="S11" s="330"/>
      <c r="T11" s="393">
        <v>1</v>
      </c>
      <c r="U11" s="322"/>
      <c r="W11" s="332">
        <f>W9+W10</f>
        <v>0</v>
      </c>
      <c r="X11" s="322">
        <f>X9+X10</f>
        <v>0</v>
      </c>
      <c r="Y11" s="142" t="s">
        <v>619</v>
      </c>
      <c r="Z11" s="124"/>
      <c r="AA11" s="337"/>
      <c r="AB11" s="337"/>
      <c r="AD11" s="69"/>
      <c r="AE11" s="70"/>
      <c r="AF11" s="163" t="s">
        <v>891</v>
      </c>
      <c r="AG11" s="328"/>
      <c r="AH11" s="329"/>
      <c r="AI11" s="330"/>
      <c r="AJ11" s="394">
        <f>$T$11</f>
        <v>1</v>
      </c>
      <c r="AK11" s="322"/>
      <c r="AM11" s="332">
        <f>AM9+AM10</f>
        <v>0</v>
      </c>
      <c r="AN11" s="322">
        <f>AN9+AN10</f>
        <v>0</v>
      </c>
      <c r="AO11" s="124"/>
      <c r="AP11" s="124"/>
      <c r="AQ11" s="124"/>
      <c r="AR11" s="124"/>
      <c r="AS11" s="69"/>
      <c r="AT11" s="70"/>
      <c r="AU11" s="163" t="s">
        <v>891</v>
      </c>
      <c r="AV11" s="328"/>
      <c r="AW11" s="329"/>
      <c r="AX11" s="330"/>
      <c r="AY11" s="394">
        <f>$T$11</f>
        <v>1</v>
      </c>
      <c r="AZ11" s="322"/>
      <c r="BB11" s="332">
        <f>BB9+BB10</f>
        <v>0</v>
      </c>
      <c r="BC11" s="322">
        <f>BC9+BC10</f>
        <v>0</v>
      </c>
      <c r="BH11" s="69"/>
      <c r="BI11" s="70"/>
      <c r="BJ11" s="163" t="s">
        <v>891</v>
      </c>
      <c r="BK11" s="328"/>
      <c r="BL11" s="329"/>
      <c r="BM11" s="330"/>
      <c r="BN11" s="394">
        <f>$T$11</f>
        <v>1</v>
      </c>
      <c r="BO11" s="322"/>
      <c r="BQ11" s="332">
        <f>BQ9+BQ10</f>
        <v>0</v>
      </c>
      <c r="BR11" s="322">
        <f>BR9+BR10</f>
        <v>0</v>
      </c>
      <c r="BU11" s="337"/>
      <c r="BV11" s="337"/>
      <c r="BW11" s="338"/>
      <c r="BX11" s="338" t="s">
        <v>790</v>
      </c>
      <c r="BY11" s="337"/>
      <c r="BZ11" s="338" t="s">
        <v>679</v>
      </c>
      <c r="CA11" s="338"/>
      <c r="CB11" s="337"/>
      <c r="CC11" s="336" t="s">
        <v>8</v>
      </c>
      <c r="CD11" s="337"/>
      <c r="CE11" s="337"/>
      <c r="CF11" s="337"/>
    </row>
    <row r="12" spans="1:84" ht="16.5">
      <c r="A12" s="339"/>
      <c r="B12" s="70"/>
      <c r="C12" s="163" t="s">
        <v>64</v>
      </c>
      <c r="D12" s="765">
        <v>40</v>
      </c>
      <c r="E12" s="334"/>
      <c r="F12" s="765">
        <v>20</v>
      </c>
      <c r="G12" s="334"/>
      <c r="H12" s="765">
        <v>10</v>
      </c>
      <c r="I12" s="334"/>
      <c r="J12" s="765"/>
      <c r="K12" s="322"/>
      <c r="L12" s="336"/>
      <c r="M12" s="336"/>
      <c r="W12" s="124"/>
      <c r="X12" s="124"/>
      <c r="Y12" s="124"/>
      <c r="Z12" s="124"/>
      <c r="AA12" s="336"/>
      <c r="AB12" s="336"/>
      <c r="AM12" s="124"/>
      <c r="AN12" s="124"/>
      <c r="AO12" s="124"/>
      <c r="AP12" s="124"/>
      <c r="AQ12" s="124"/>
      <c r="AR12" s="124"/>
      <c r="BB12" s="124"/>
      <c r="BC12" s="124"/>
      <c r="BD12" s="124"/>
      <c r="BE12" s="124"/>
      <c r="BF12" s="124"/>
      <c r="BG12" s="124"/>
      <c r="BQ12" s="124"/>
      <c r="BR12" s="124"/>
      <c r="BU12" s="336"/>
      <c r="BV12" s="336"/>
      <c r="BW12" s="338"/>
      <c r="BX12" s="338" t="s">
        <v>442</v>
      </c>
      <c r="BY12" s="336"/>
      <c r="BZ12" s="336" t="s">
        <v>1292</v>
      </c>
      <c r="CA12" s="336"/>
      <c r="CB12" s="336"/>
      <c r="CC12" s="336"/>
      <c r="CD12" s="336"/>
      <c r="CE12" s="336"/>
      <c r="CF12" s="336"/>
    </row>
    <row r="13" spans="1:84" ht="16.5">
      <c r="A13" s="392" t="s">
        <v>801</v>
      </c>
      <c r="B13" s="336"/>
      <c r="C13" s="336"/>
      <c r="D13" s="336"/>
      <c r="E13" s="336"/>
      <c r="F13" s="336"/>
      <c r="G13" s="336"/>
      <c r="H13" s="336"/>
      <c r="I13" s="336"/>
      <c r="J13" s="336"/>
      <c r="K13" s="336"/>
      <c r="N13" s="123" t="s">
        <v>703</v>
      </c>
      <c r="U13" s="142"/>
      <c r="W13" s="41" t="s">
        <v>165</v>
      </c>
      <c r="X13" s="1"/>
      <c r="Y13" s="1"/>
      <c r="Z13" s="1"/>
      <c r="AA13" s="336"/>
      <c r="AB13" s="336"/>
      <c r="AD13" s="123" t="s">
        <v>703</v>
      </c>
      <c r="AK13" s="142"/>
      <c r="AS13" s="123" t="s">
        <v>703</v>
      </c>
      <c r="AZ13" s="142"/>
      <c r="BH13" s="123" t="s">
        <v>703</v>
      </c>
      <c r="BO13" s="142"/>
      <c r="BU13" s="336"/>
      <c r="BV13" s="336"/>
      <c r="BW13" s="338"/>
      <c r="BX13" s="338" t="s">
        <v>1292</v>
      </c>
      <c r="BY13" s="336"/>
      <c r="BZ13" s="337"/>
      <c r="CA13" s="337"/>
      <c r="CB13" s="336"/>
      <c r="CC13" s="336"/>
      <c r="CD13" s="336"/>
      <c r="CE13" s="336"/>
      <c r="CF13" s="336"/>
    </row>
    <row r="14" spans="1:84" ht="16.5">
      <c r="A14" s="339"/>
      <c r="B14" s="70"/>
      <c r="C14" s="163" t="s">
        <v>0</v>
      </c>
      <c r="D14" s="764">
        <v>0.04</v>
      </c>
      <c r="J14" t="s">
        <v>388</v>
      </c>
      <c r="N14" s="69"/>
      <c r="O14" s="70"/>
      <c r="P14" s="163" t="s">
        <v>568</v>
      </c>
      <c r="Q14" s="220">
        <f>$C$79</f>
        <v>0</v>
      </c>
      <c r="R14" s="221"/>
      <c r="S14" s="222"/>
      <c r="T14" s="332"/>
      <c r="U14" s="322"/>
      <c r="W14" s="69"/>
      <c r="X14" s="70"/>
      <c r="Y14" s="95" t="s">
        <v>757</v>
      </c>
      <c r="Z14" s="143">
        <v>1</v>
      </c>
      <c r="AA14" s="336"/>
      <c r="AB14" s="336"/>
      <c r="AD14" s="69"/>
      <c r="AE14" s="70"/>
      <c r="AF14" s="163" t="s">
        <v>568</v>
      </c>
      <c r="AG14" s="220">
        <f>$C$109</f>
        <v>0</v>
      </c>
      <c r="AH14" s="221"/>
      <c r="AI14" s="222"/>
      <c r="AJ14" s="332"/>
      <c r="AK14" s="322"/>
      <c r="AS14" s="69"/>
      <c r="AT14" s="70"/>
      <c r="AU14" s="163" t="s">
        <v>568</v>
      </c>
      <c r="AV14" s="220">
        <f>$C$110</f>
        <v>0</v>
      </c>
      <c r="AW14" s="221"/>
      <c r="AX14" s="222"/>
      <c r="AY14" s="332"/>
      <c r="AZ14" s="322"/>
      <c r="BH14" s="69"/>
      <c r="BI14" s="70"/>
      <c r="BJ14" s="163" t="s">
        <v>568</v>
      </c>
      <c r="BK14" s="220">
        <f>$C$111</f>
        <v>0</v>
      </c>
      <c r="BL14" s="221"/>
      <c r="BM14" s="222"/>
      <c r="BN14" s="332"/>
      <c r="BO14" s="322"/>
      <c r="BU14" s="336"/>
      <c r="BV14" s="336"/>
      <c r="BW14" s="338"/>
      <c r="BX14" s="343" t="s">
        <v>1292</v>
      </c>
      <c r="BY14" s="336"/>
      <c r="BZ14" s="337"/>
      <c r="CA14" s="337"/>
      <c r="CB14" s="336"/>
      <c r="CC14" s="336"/>
      <c r="CD14" s="336"/>
      <c r="CE14" s="336"/>
      <c r="CF14" s="336"/>
    </row>
    <row r="15" spans="1:84" ht="16.5">
      <c r="A15" s="338"/>
      <c r="B15" s="338"/>
      <c r="C15" s="338"/>
      <c r="D15" s="338"/>
      <c r="E15" s="338"/>
      <c r="F15" s="338"/>
      <c r="G15" s="338"/>
      <c r="H15" s="338"/>
      <c r="I15" s="338"/>
      <c r="J15" s="338"/>
      <c r="K15" s="338"/>
      <c r="L15" s="338"/>
      <c r="M15" s="338"/>
      <c r="N15" s="69"/>
      <c r="O15" s="70"/>
      <c r="P15" s="163" t="s">
        <v>890</v>
      </c>
      <c r="Q15" s="328"/>
      <c r="R15" s="329"/>
      <c r="S15" s="330"/>
      <c r="T15" s="333">
        <f>$X$11</f>
        <v>0</v>
      </c>
      <c r="U15" s="322"/>
      <c r="W15" s="69"/>
      <c r="X15" s="70"/>
      <c r="Y15" s="95" t="s">
        <v>758</v>
      </c>
      <c r="Z15" s="143">
        <v>1</v>
      </c>
      <c r="AA15" s="336"/>
      <c r="AB15" s="336"/>
      <c r="AD15" s="69"/>
      <c r="AE15" s="70"/>
      <c r="AF15" s="163" t="s">
        <v>890</v>
      </c>
      <c r="AG15" s="328"/>
      <c r="AH15" s="329"/>
      <c r="AI15" s="330"/>
      <c r="AJ15" s="333">
        <f>$AN$11</f>
        <v>0</v>
      </c>
      <c r="AK15" s="322"/>
      <c r="AS15" s="69"/>
      <c r="AT15" s="70"/>
      <c r="AU15" s="163" t="s">
        <v>890</v>
      </c>
      <c r="AV15" s="328"/>
      <c r="AW15" s="329"/>
      <c r="AX15" s="330"/>
      <c r="AY15" s="333">
        <f>$BC$11</f>
        <v>0</v>
      </c>
      <c r="AZ15" s="322"/>
      <c r="BH15" s="69"/>
      <c r="BI15" s="70"/>
      <c r="BJ15" s="163" t="s">
        <v>890</v>
      </c>
      <c r="BK15" s="328"/>
      <c r="BL15" s="329"/>
      <c r="BM15" s="330"/>
      <c r="BN15" s="333">
        <f>$BR$11</f>
        <v>0</v>
      </c>
      <c r="BO15" s="322"/>
      <c r="BU15" s="336"/>
      <c r="BV15" s="336"/>
      <c r="BW15" s="338"/>
      <c r="BX15" s="338"/>
      <c r="BY15" s="336"/>
      <c r="BZ15" s="337"/>
      <c r="CA15" s="337"/>
      <c r="CB15" s="336"/>
      <c r="CC15" s="336"/>
      <c r="CD15" s="336"/>
      <c r="CE15" s="336"/>
      <c r="CF15" s="336"/>
    </row>
    <row r="16" spans="1:84" ht="16.5">
      <c r="A16" s="349" t="s">
        <v>802</v>
      </c>
      <c r="B16" s="338"/>
      <c r="C16" s="338"/>
      <c r="D16" s="338"/>
      <c r="E16" s="338"/>
      <c r="F16" s="338"/>
      <c r="G16" s="766" t="s">
        <v>847</v>
      </c>
      <c r="H16" s="338"/>
      <c r="I16" s="338"/>
      <c r="J16" s="338"/>
      <c r="K16" s="338"/>
      <c r="L16" s="337"/>
      <c r="M16" s="337"/>
      <c r="N16" s="69"/>
      <c r="O16" s="70"/>
      <c r="P16" s="163" t="s">
        <v>735</v>
      </c>
      <c r="Q16" s="328"/>
      <c r="R16" s="329"/>
      <c r="S16" s="330"/>
      <c r="T16" s="333">
        <f>$W$11</f>
        <v>0</v>
      </c>
      <c r="U16" s="322"/>
      <c r="W16" s="69"/>
      <c r="X16" s="70"/>
      <c r="Y16" s="95" t="s">
        <v>383</v>
      </c>
      <c r="Z16" s="143">
        <v>1.2</v>
      </c>
      <c r="AA16" s="336"/>
      <c r="AB16" s="336"/>
      <c r="AD16" s="69"/>
      <c r="AE16" s="70"/>
      <c r="AF16" s="163" t="s">
        <v>735</v>
      </c>
      <c r="AG16" s="328"/>
      <c r="AH16" s="329"/>
      <c r="AI16" s="330"/>
      <c r="AJ16" s="333">
        <f>$AM$11</f>
        <v>0</v>
      </c>
      <c r="AK16" s="322"/>
      <c r="AS16" s="69"/>
      <c r="AT16" s="70"/>
      <c r="AU16" s="163" t="s">
        <v>735</v>
      </c>
      <c r="AV16" s="328"/>
      <c r="AW16" s="329"/>
      <c r="AX16" s="330"/>
      <c r="AY16" s="333">
        <f>$BB$11</f>
        <v>0</v>
      </c>
      <c r="AZ16" s="322"/>
      <c r="BH16" s="69"/>
      <c r="BI16" s="70"/>
      <c r="BJ16" s="163" t="s">
        <v>735</v>
      </c>
      <c r="BK16" s="328"/>
      <c r="BL16" s="329"/>
      <c r="BM16" s="330"/>
      <c r="BN16" s="333">
        <f>$BQ$11</f>
        <v>0</v>
      </c>
      <c r="BO16" s="322"/>
      <c r="BU16" s="336"/>
      <c r="BV16" s="336"/>
      <c r="BW16" s="344" t="s">
        <v>987</v>
      </c>
      <c r="BX16" s="338" t="s">
        <v>803</v>
      </c>
      <c r="BY16" s="336"/>
      <c r="BZ16" s="337"/>
      <c r="CA16" s="337"/>
      <c r="CB16" s="336"/>
      <c r="CC16" s="395" t="s">
        <v>231</v>
      </c>
      <c r="CD16" s="336"/>
      <c r="CE16" s="336"/>
      <c r="CF16" s="336"/>
    </row>
    <row r="17" spans="5:84" ht="16.5">
      <c r="E17" s="339"/>
      <c r="F17" s="340" t="s">
        <v>232</v>
      </c>
      <c r="G17" s="351"/>
      <c r="H17" s="340"/>
      <c r="I17" s="396"/>
      <c r="J17" s="397"/>
      <c r="K17" s="340" t="s">
        <v>192</v>
      </c>
      <c r="L17" s="340"/>
      <c r="M17" s="363"/>
      <c r="N17" s="70"/>
      <c r="O17" s="70"/>
      <c r="P17" s="163" t="s">
        <v>780</v>
      </c>
      <c r="Q17" s="220"/>
      <c r="R17" s="221"/>
      <c r="S17" s="222"/>
      <c r="T17" s="398">
        <v>20</v>
      </c>
      <c r="U17" s="322"/>
      <c r="W17" s="69"/>
      <c r="X17" s="70"/>
      <c r="Y17" s="95" t="s">
        <v>552</v>
      </c>
      <c r="Z17" s="143">
        <v>1.3</v>
      </c>
      <c r="AA17" s="336"/>
      <c r="AB17" s="336"/>
      <c r="AD17" s="69"/>
      <c r="AE17" s="70"/>
      <c r="AF17" s="163" t="s">
        <v>780</v>
      </c>
      <c r="AG17" s="220"/>
      <c r="AH17" s="221"/>
      <c r="AI17" s="222"/>
      <c r="AJ17" s="335">
        <f>$T$17</f>
        <v>20</v>
      </c>
      <c r="AK17" s="322"/>
      <c r="AS17" s="69"/>
      <c r="AT17" s="70"/>
      <c r="AU17" s="163" t="s">
        <v>780</v>
      </c>
      <c r="AV17" s="220"/>
      <c r="AW17" s="221"/>
      <c r="AX17" s="222"/>
      <c r="AY17" s="335">
        <f>$T$17</f>
        <v>20</v>
      </c>
      <c r="AZ17" s="322"/>
      <c r="BH17" s="69"/>
      <c r="BI17" s="70"/>
      <c r="BJ17" s="163" t="s">
        <v>780</v>
      </c>
      <c r="BK17" s="220"/>
      <c r="BL17" s="221"/>
      <c r="BM17" s="222"/>
      <c r="BN17" s="335">
        <f>$T$17</f>
        <v>20</v>
      </c>
      <c r="BO17" s="322"/>
      <c r="BU17" s="336"/>
      <c r="BV17" s="336"/>
      <c r="BW17" s="338"/>
      <c r="BX17" s="338" t="s">
        <v>112</v>
      </c>
      <c r="BY17" s="336"/>
      <c r="BZ17" s="336"/>
      <c r="CA17" s="336"/>
      <c r="CB17" s="336"/>
      <c r="CC17" s="336" t="s">
        <v>113</v>
      </c>
      <c r="CD17" s="336"/>
      <c r="CE17" s="336"/>
      <c r="CF17" s="336"/>
    </row>
    <row r="18" spans="1:84" ht="16.5">
      <c r="A18" s="339" t="s">
        <v>39</v>
      </c>
      <c r="B18" s="351"/>
      <c r="C18" s="351"/>
      <c r="D18" s="352"/>
      <c r="E18" s="399" t="s">
        <v>712</v>
      </c>
      <c r="F18" s="354"/>
      <c r="G18" s="353"/>
      <c r="H18" s="353"/>
      <c r="I18" s="353"/>
      <c r="J18" s="399"/>
      <c r="K18" s="354"/>
      <c r="L18" s="353"/>
      <c r="M18" s="353"/>
      <c r="N18" s="69"/>
      <c r="O18" s="70"/>
      <c r="P18" s="163" t="s">
        <v>925</v>
      </c>
      <c r="Q18" s="328"/>
      <c r="R18" s="329"/>
      <c r="S18" s="330"/>
      <c r="T18" s="398">
        <v>1</v>
      </c>
      <c r="U18" s="322"/>
      <c r="W18" s="69"/>
      <c r="X18" s="70"/>
      <c r="Y18" s="95" t="s">
        <v>755</v>
      </c>
      <c r="Z18" s="143">
        <v>1.3</v>
      </c>
      <c r="AA18" s="336"/>
      <c r="AB18" s="336"/>
      <c r="AD18" s="69"/>
      <c r="AE18" s="70"/>
      <c r="AF18" s="163" t="s">
        <v>925</v>
      </c>
      <c r="AG18" s="328"/>
      <c r="AH18" s="329"/>
      <c r="AI18" s="330"/>
      <c r="AJ18" s="335">
        <f>$T$18</f>
        <v>1</v>
      </c>
      <c r="AK18" s="322"/>
      <c r="AS18" s="69"/>
      <c r="AT18" s="70"/>
      <c r="AU18" s="163" t="s">
        <v>925</v>
      </c>
      <c r="AV18" s="328"/>
      <c r="AW18" s="329"/>
      <c r="AX18" s="330"/>
      <c r="AY18" s="335">
        <f>$T$18</f>
        <v>1</v>
      </c>
      <c r="AZ18" s="322"/>
      <c r="BH18" s="69"/>
      <c r="BI18" s="70"/>
      <c r="BJ18" s="163" t="s">
        <v>925</v>
      </c>
      <c r="BK18" s="328"/>
      <c r="BL18" s="329"/>
      <c r="BM18" s="330"/>
      <c r="BN18" s="335">
        <f>$T$18</f>
        <v>1</v>
      </c>
      <c r="BO18" s="322"/>
      <c r="BU18" s="336"/>
      <c r="BV18" s="336"/>
      <c r="BW18" s="343"/>
      <c r="BX18" s="338" t="s">
        <v>725</v>
      </c>
      <c r="BY18" s="336"/>
      <c r="BZ18" s="336"/>
      <c r="CA18" s="336"/>
      <c r="CB18" s="336"/>
      <c r="CC18" s="336" t="s">
        <v>515</v>
      </c>
      <c r="CD18" s="336"/>
      <c r="CE18" s="336"/>
      <c r="CF18" s="336"/>
    </row>
    <row r="19" spans="1:84" ht="16.5">
      <c r="A19" s="339" t="s">
        <v>516</v>
      </c>
      <c r="B19" s="351"/>
      <c r="C19" s="351"/>
      <c r="D19" s="352"/>
      <c r="E19" s="399" t="s">
        <v>793</v>
      </c>
      <c r="F19" s="354"/>
      <c r="G19" s="353"/>
      <c r="H19" s="353"/>
      <c r="I19" s="353"/>
      <c r="J19" s="399"/>
      <c r="K19" s="354"/>
      <c r="L19" s="353"/>
      <c r="M19" s="353"/>
      <c r="N19" s="69"/>
      <c r="O19" s="70"/>
      <c r="P19" s="163" t="s">
        <v>290</v>
      </c>
      <c r="Q19" s="346">
        <f>$J$116</f>
        <v>0</v>
      </c>
      <c r="R19" s="329"/>
      <c r="S19" s="330"/>
      <c r="T19" s="335">
        <f>$U$19</f>
        <v>-24.5</v>
      </c>
      <c r="U19" s="322">
        <f>IF($Q$4="S",70*(Q19-0.35),IF($Q$4="N",90*(Q19-0.35),0))</f>
        <v>-24.5</v>
      </c>
      <c r="W19" s="69"/>
      <c r="X19" s="70"/>
      <c r="Y19" s="95" t="s">
        <v>179</v>
      </c>
      <c r="Z19" s="143">
        <v>1.1</v>
      </c>
      <c r="AA19" s="336"/>
      <c r="AB19" s="336"/>
      <c r="AD19" s="69"/>
      <c r="AE19" s="70"/>
      <c r="AF19" s="163" t="s">
        <v>290</v>
      </c>
      <c r="AG19" s="346">
        <f>$J$117</f>
        <v>0</v>
      </c>
      <c r="AH19" s="329"/>
      <c r="AI19" s="330"/>
      <c r="AJ19" s="335">
        <f>$AK$19</f>
        <v>-24.5</v>
      </c>
      <c r="AK19" s="322">
        <f>IF($Q$4="S",70*(AG19-0.35),IF($Q$4="N",90*(AG19-0.35),0))</f>
        <v>-24.5</v>
      </c>
      <c r="AS19" s="69"/>
      <c r="AT19" s="70"/>
      <c r="AU19" s="163" t="s">
        <v>290</v>
      </c>
      <c r="AV19" s="346">
        <f>$J$118</f>
        <v>0</v>
      </c>
      <c r="AW19" s="329"/>
      <c r="AX19" s="330"/>
      <c r="AY19" s="335">
        <f>$AZ$19</f>
        <v>-24.5</v>
      </c>
      <c r="AZ19" s="322">
        <f>IF($Q$4="S",70*(AV19-0.35),IF($Q$4="N",90*(AV19-0.35),0))</f>
        <v>-24.5</v>
      </c>
      <c r="BH19" s="69"/>
      <c r="BI19" s="70"/>
      <c r="BJ19" s="163" t="s">
        <v>290</v>
      </c>
      <c r="BK19" s="346">
        <f>$J$119</f>
        <v>0</v>
      </c>
      <c r="BL19" s="329"/>
      <c r="BM19" s="330"/>
      <c r="BN19" s="335">
        <f>$AZ$19</f>
        <v>-24.5</v>
      </c>
      <c r="BO19" s="322">
        <f>IF($Q$4="S",70*(BK19-0.35),IF($Q$4="N",90*(BK19-0.35),0))</f>
        <v>-24.5</v>
      </c>
      <c r="BU19" s="336"/>
      <c r="BV19" s="336"/>
      <c r="BW19" s="336"/>
      <c r="BX19" s="338" t="s">
        <v>344</v>
      </c>
      <c r="BY19" s="336"/>
      <c r="BZ19" s="336"/>
      <c r="CA19" s="336"/>
      <c r="CB19" s="336"/>
      <c r="CC19" s="336" t="s">
        <v>8</v>
      </c>
      <c r="CD19" s="336"/>
      <c r="CE19" s="336"/>
      <c r="CF19" s="336"/>
    </row>
    <row r="20" spans="1:84" ht="16.5">
      <c r="A20" s="339" t="s">
        <v>663</v>
      </c>
      <c r="B20" s="351"/>
      <c r="C20" s="351"/>
      <c r="D20" s="352"/>
      <c r="E20" s="399"/>
      <c r="F20" s="354"/>
      <c r="G20" s="353"/>
      <c r="H20" s="353"/>
      <c r="I20" s="354"/>
      <c r="J20" s="354"/>
      <c r="K20" s="354"/>
      <c r="L20" s="354"/>
      <c r="M20" s="354"/>
      <c r="W20" s="69"/>
      <c r="X20" s="70"/>
      <c r="Y20" s="95" t="s">
        <v>553</v>
      </c>
      <c r="Z20" s="143">
        <v>0.6</v>
      </c>
      <c r="AA20" s="400">
        <f>Z20</f>
        <v>0.6</v>
      </c>
      <c r="AB20" s="775"/>
      <c r="AC20" t="s">
        <v>388</v>
      </c>
      <c r="BU20" s="336"/>
      <c r="BV20" s="336"/>
      <c r="BW20" s="344"/>
      <c r="BX20" s="338" t="s">
        <v>345</v>
      </c>
      <c r="BY20" s="336"/>
      <c r="BZ20" s="336"/>
      <c r="CA20" s="336"/>
      <c r="CB20" s="336"/>
      <c r="CC20" s="336"/>
      <c r="CD20" s="336"/>
      <c r="CE20" s="336"/>
      <c r="CF20" s="336"/>
    </row>
    <row r="21" spans="1:84" ht="16.5">
      <c r="A21" s="401"/>
      <c r="B21" s="401"/>
      <c r="C21" s="401"/>
      <c r="D21" s="401"/>
      <c r="E21" s="401"/>
      <c r="F21" s="401"/>
      <c r="G21" s="401"/>
      <c r="H21" s="401"/>
      <c r="I21" s="401"/>
      <c r="J21" s="401"/>
      <c r="K21" s="401"/>
      <c r="L21" s="401"/>
      <c r="M21" s="401"/>
      <c r="N21" s="402" t="s">
        <v>594</v>
      </c>
      <c r="O21" s="403"/>
      <c r="P21" s="403"/>
      <c r="Q21" s="403"/>
      <c r="R21" s="403"/>
      <c r="S21" s="402" t="s">
        <v>789</v>
      </c>
      <c r="T21" s="404"/>
      <c r="U21" s="404"/>
      <c r="V21" s="405"/>
      <c r="W21" s="406"/>
      <c r="X21" s="407"/>
      <c r="Y21" s="408" t="s">
        <v>554</v>
      </c>
      <c r="Z21" s="409">
        <v>0.4</v>
      </c>
      <c r="AA21" s="410">
        <f>Z21</f>
        <v>0.4</v>
      </c>
      <c r="AB21" s="776"/>
      <c r="AC21" s="405"/>
      <c r="AD21" s="402" t="s">
        <v>594</v>
      </c>
      <c r="AE21" s="403"/>
      <c r="AF21" s="403"/>
      <c r="AG21" s="403"/>
      <c r="AH21" s="403"/>
      <c r="AI21" s="402" t="s">
        <v>789</v>
      </c>
      <c r="AJ21" s="404"/>
      <c r="AK21" s="404"/>
      <c r="AL21" s="405"/>
      <c r="AM21" s="405"/>
      <c r="AN21" s="405"/>
      <c r="AO21" s="405"/>
      <c r="AP21" s="405"/>
      <c r="AQ21" s="405"/>
      <c r="AR21" s="405"/>
      <c r="AS21" s="402" t="s">
        <v>594</v>
      </c>
      <c r="AT21" s="403"/>
      <c r="AU21" s="403"/>
      <c r="AV21" s="403"/>
      <c r="AW21" s="403"/>
      <c r="AX21" s="402" t="s">
        <v>789</v>
      </c>
      <c r="AY21" s="404"/>
      <c r="AZ21" s="404"/>
      <c r="BA21" s="405"/>
      <c r="BB21" s="405"/>
      <c r="BC21" s="405"/>
      <c r="BD21" s="405"/>
      <c r="BE21" s="405"/>
      <c r="BF21" s="405"/>
      <c r="BG21" s="405"/>
      <c r="BH21" s="402" t="s">
        <v>594</v>
      </c>
      <c r="BI21" s="403"/>
      <c r="BJ21" s="403"/>
      <c r="BK21" s="403"/>
      <c r="BL21" s="403"/>
      <c r="BM21" s="402" t="s">
        <v>789</v>
      </c>
      <c r="BN21" s="1"/>
      <c r="BO21" s="1"/>
      <c r="BU21" s="336"/>
      <c r="BV21" s="336"/>
      <c r="BW21" s="338"/>
      <c r="BX21" s="338" t="s">
        <v>96</v>
      </c>
      <c r="BY21" s="336"/>
      <c r="BZ21" s="336"/>
      <c r="CA21" s="336"/>
      <c r="CB21" s="336"/>
      <c r="CC21" s="336" t="s">
        <v>97</v>
      </c>
      <c r="CD21" s="336"/>
      <c r="CE21" s="336"/>
      <c r="CF21" s="336"/>
    </row>
    <row r="22" spans="1:84" ht="16.5">
      <c r="A22" s="411" t="s">
        <v>53</v>
      </c>
      <c r="B22" s="412"/>
      <c r="C22" s="412"/>
      <c r="D22" s="412"/>
      <c r="E22" s="767" t="s">
        <v>847</v>
      </c>
      <c r="F22" s="412"/>
      <c r="G22" s="412"/>
      <c r="H22" s="412"/>
      <c r="I22" s="412"/>
      <c r="J22" s="414"/>
      <c r="K22" s="414"/>
      <c r="L22" s="401"/>
      <c r="M22" s="401"/>
      <c r="N22" s="406"/>
      <c r="O22" s="407"/>
      <c r="P22" s="408" t="s">
        <v>738</v>
      </c>
      <c r="Q22" s="415">
        <f>R22</f>
        <v>20</v>
      </c>
      <c r="R22" s="416">
        <f>((75*$T$10*$T$5*$T$7+25)*$T$6+20)*$T$11</f>
        <v>20</v>
      </c>
      <c r="S22" s="415">
        <f>T22</f>
        <v>110</v>
      </c>
      <c r="T22" s="416">
        <f>IF($Q$4="S",110,IF($Q$4="N",130,0))</f>
        <v>110</v>
      </c>
      <c r="U22" s="404"/>
      <c r="V22" s="405"/>
      <c r="W22" s="406"/>
      <c r="X22" s="407"/>
      <c r="Y22" s="408" t="s">
        <v>555</v>
      </c>
      <c r="Z22" s="409">
        <v>0.5</v>
      </c>
      <c r="AA22" s="410">
        <f>Z22</f>
        <v>0.5</v>
      </c>
      <c r="AB22" s="776"/>
      <c r="AC22" s="405"/>
      <c r="AD22" s="406"/>
      <c r="AE22" s="407"/>
      <c r="AF22" s="408" t="s">
        <v>738</v>
      </c>
      <c r="AG22" s="415">
        <f>AH22</f>
        <v>20</v>
      </c>
      <c r="AH22" s="416">
        <f>((75*$AJ$10*$AJ$5*$AJ$7+25)*$AJ$6+20)*$AJ$11</f>
        <v>20</v>
      </c>
      <c r="AI22" s="415">
        <f>AJ22</f>
        <v>110</v>
      </c>
      <c r="AJ22" s="416">
        <f>IF($Q$4="S",110,IF($Q$4="N",130,0))</f>
        <v>110</v>
      </c>
      <c r="AK22" s="404"/>
      <c r="AL22" s="405"/>
      <c r="AM22" s="405"/>
      <c r="AN22" s="405"/>
      <c r="AO22" s="405"/>
      <c r="AP22" s="405"/>
      <c r="AQ22" s="405"/>
      <c r="AR22" s="405"/>
      <c r="AS22" s="406"/>
      <c r="AT22" s="407"/>
      <c r="AU22" s="408" t="s">
        <v>738</v>
      </c>
      <c r="AV22" s="415">
        <f>AW22</f>
        <v>20</v>
      </c>
      <c r="AW22" s="416">
        <f>((75*$AY$10*$AY$5*$AY$7+25)*$AY$6+20)*$AY$11</f>
        <v>20</v>
      </c>
      <c r="AX22" s="415">
        <f>AY22</f>
        <v>110</v>
      </c>
      <c r="AY22" s="416">
        <f>IF($Q$4="S",110,IF($Q$4="N",130,0))</f>
        <v>110</v>
      </c>
      <c r="AZ22" s="404"/>
      <c r="BA22" s="405"/>
      <c r="BB22" s="405"/>
      <c r="BC22" s="405"/>
      <c r="BD22" s="405"/>
      <c r="BE22" s="405"/>
      <c r="BF22" s="405"/>
      <c r="BG22" s="405"/>
      <c r="BH22" s="406"/>
      <c r="BI22" s="407"/>
      <c r="BJ22" s="408" t="s">
        <v>738</v>
      </c>
      <c r="BK22" s="415">
        <f>BL22</f>
        <v>20</v>
      </c>
      <c r="BL22" s="416">
        <f>((75*$BN$10*$BN$5*$BN$7+25)*$BN$6+20)*$BN$11</f>
        <v>20</v>
      </c>
      <c r="BM22" s="415">
        <f>BN22</f>
        <v>110</v>
      </c>
      <c r="BN22" s="334">
        <f>IF($Q$4="S",110,IF($Q$4="N",130,0))</f>
        <v>110</v>
      </c>
      <c r="BO22" s="1"/>
      <c r="BU22" s="336"/>
      <c r="BV22" s="336"/>
      <c r="BW22" s="338"/>
      <c r="BX22" s="343" t="s">
        <v>1152</v>
      </c>
      <c r="BY22" s="336"/>
      <c r="BZ22" s="336"/>
      <c r="CA22" s="336"/>
      <c r="CB22" s="336"/>
      <c r="CC22" s="336" t="s">
        <v>54</v>
      </c>
      <c r="CD22" s="336"/>
      <c r="CE22" s="336"/>
      <c r="CF22" s="336"/>
    </row>
    <row r="23" spans="1:84" ht="16.5">
      <c r="A23" s="405"/>
      <c r="B23" s="405"/>
      <c r="C23" s="417"/>
      <c r="D23" s="418" t="s">
        <v>232</v>
      </c>
      <c r="E23" s="419"/>
      <c r="F23" s="418"/>
      <c r="G23" s="420"/>
      <c r="H23" s="417"/>
      <c r="I23" s="418" t="s">
        <v>192</v>
      </c>
      <c r="J23" s="419"/>
      <c r="K23" s="418"/>
      <c r="L23" s="420"/>
      <c r="M23" s="420"/>
      <c r="N23" s="406"/>
      <c r="O23" s="407"/>
      <c r="P23" s="408" t="s">
        <v>739</v>
      </c>
      <c r="Q23" s="421">
        <f>R23</f>
        <v>20</v>
      </c>
      <c r="R23" s="416">
        <f>(($T$16*$T$5*$T$7)*$T$6+$T$15+$T$17)*$T$18</f>
        <v>20</v>
      </c>
      <c r="S23" s="421">
        <f>T23</f>
        <v>75.5</v>
      </c>
      <c r="T23" s="416">
        <f>IF($Q$4="S",(100+$T$19),IF($Q$4="N",(120+$T$19),0))</f>
        <v>75.5</v>
      </c>
      <c r="U23" s="422">
        <f>$Q$14</f>
        <v>0</v>
      </c>
      <c r="V23" s="405"/>
      <c r="W23" s="406"/>
      <c r="X23" s="407"/>
      <c r="Y23" s="408" t="s">
        <v>726</v>
      </c>
      <c r="Z23" s="409">
        <v>0.7</v>
      </c>
      <c r="AA23" s="410">
        <f>Z23</f>
        <v>0.7</v>
      </c>
      <c r="AB23" s="776"/>
      <c r="AC23" s="405"/>
      <c r="AD23" s="406"/>
      <c r="AE23" s="407"/>
      <c r="AF23" s="408" t="s">
        <v>739</v>
      </c>
      <c r="AG23" s="421">
        <f>AH23</f>
        <v>20</v>
      </c>
      <c r="AH23" s="416">
        <f>(($AJ$16*$AJ$5*$AJ$7)*$AJ$6+$AJ$15+$AJ$17)*$AJ$18</f>
        <v>20</v>
      </c>
      <c r="AI23" s="421">
        <f>AJ23</f>
        <v>75.5</v>
      </c>
      <c r="AJ23" s="416">
        <f>IF($Q$4="S",(100+$AJ$19),IF($Q$4="N",(120+$AJ$19),0))</f>
        <v>75.5</v>
      </c>
      <c r="AK23" s="422">
        <f>$AG$14</f>
        <v>0</v>
      </c>
      <c r="AL23" s="405"/>
      <c r="AM23" s="405"/>
      <c r="AN23" s="405"/>
      <c r="AO23" s="405"/>
      <c r="AP23" s="405"/>
      <c r="AQ23" s="405"/>
      <c r="AR23" s="405"/>
      <c r="AS23" s="406"/>
      <c r="AT23" s="407"/>
      <c r="AU23" s="408" t="s">
        <v>739</v>
      </c>
      <c r="AV23" s="421">
        <f>AW23</f>
        <v>20</v>
      </c>
      <c r="AW23" s="416">
        <f>(($AY$16*$AY$5*$AY$7)*$AY$6+$AY$15+$AY$17)*$AY$18</f>
        <v>20</v>
      </c>
      <c r="AX23" s="421">
        <f>AY23</f>
        <v>75.5</v>
      </c>
      <c r="AY23" s="416">
        <f>IF($Q$4="S",(100+$AY$19),IF($Q$4="N",(120+$AY$19),0))</f>
        <v>75.5</v>
      </c>
      <c r="AZ23" s="423">
        <f>$AV$14</f>
        <v>0</v>
      </c>
      <c r="BA23" s="405"/>
      <c r="BB23" s="405"/>
      <c r="BC23" s="405"/>
      <c r="BD23" s="405"/>
      <c r="BE23" s="405"/>
      <c r="BF23" s="405"/>
      <c r="BG23" s="405"/>
      <c r="BH23" s="406"/>
      <c r="BI23" s="407"/>
      <c r="BJ23" s="408" t="s">
        <v>739</v>
      </c>
      <c r="BK23" s="421">
        <f>BL23</f>
        <v>20</v>
      </c>
      <c r="BL23" s="416">
        <f>(($BN$16*$BN$5*$BN$7)*$BN$6+$BN$15+$BN$17)*$BN$18</f>
        <v>20</v>
      </c>
      <c r="BM23" s="421">
        <f>BN23</f>
        <v>75.5</v>
      </c>
      <c r="BN23" s="334">
        <f>IF($Q$4="S",(100+$BN$19),IF($Q$4="N",(120+$BN$19),0))</f>
        <v>75.5</v>
      </c>
      <c r="BO23" s="345">
        <f>$AV$14</f>
        <v>0</v>
      </c>
      <c r="BU23" s="336"/>
      <c r="BV23" s="336"/>
      <c r="BW23" s="338"/>
      <c r="BX23" s="338" t="s">
        <v>210</v>
      </c>
      <c r="BY23" s="336"/>
      <c r="BZ23" s="336"/>
      <c r="CA23" s="336"/>
      <c r="CB23" s="336"/>
      <c r="CC23" s="336" t="s">
        <v>8</v>
      </c>
      <c r="CD23" s="336"/>
      <c r="CE23" s="336"/>
      <c r="CF23" s="336"/>
    </row>
    <row r="24" spans="1:84" ht="16.5">
      <c r="A24" s="418" t="s">
        <v>940</v>
      </c>
      <c r="B24" s="424"/>
      <c r="C24" s="399"/>
      <c r="D24" s="425"/>
      <c r="E24" s="426"/>
      <c r="F24" s="426"/>
      <c r="G24" s="426"/>
      <c r="H24" s="399"/>
      <c r="I24" s="425"/>
      <c r="J24" s="426"/>
      <c r="K24" s="426"/>
      <c r="L24" s="426"/>
      <c r="M24" s="426"/>
      <c r="N24" s="406"/>
      <c r="O24" s="407"/>
      <c r="P24" s="408" t="s">
        <v>199</v>
      </c>
      <c r="Q24" s="421" t="e">
        <f>R24*$F$108</f>
        <v>#DIV/0!</v>
      </c>
      <c r="R24" s="416">
        <f>IF($Q$14="Flerbostadshus",$R$22,$R$23)</f>
        <v>20</v>
      </c>
      <c r="S24" s="421">
        <f>T24</f>
        <v>75.5</v>
      </c>
      <c r="T24" s="416">
        <f>IF($Q$14="Flerbostadshus",$T$22,$T$23)</f>
        <v>75.5</v>
      </c>
      <c r="U24" s="404"/>
      <c r="V24" s="405"/>
      <c r="W24" s="404"/>
      <c r="X24" s="404"/>
      <c r="Y24" s="404"/>
      <c r="Z24" s="404"/>
      <c r="AA24" s="401"/>
      <c r="AB24" s="401"/>
      <c r="AC24" s="405"/>
      <c r="AD24" s="406"/>
      <c r="AE24" s="407"/>
      <c r="AF24" s="408" t="s">
        <v>200</v>
      </c>
      <c r="AG24" s="421">
        <f>IF($N$109="X",$AH$24,0)</f>
        <v>0</v>
      </c>
      <c r="AH24" s="416">
        <f>IF($AG$14="Flerbostadshus",$AH$22,$AH$23)</f>
        <v>20</v>
      </c>
      <c r="AI24" s="421">
        <f>IF($N$109="X",$AJ$24,0)</f>
        <v>0</v>
      </c>
      <c r="AJ24" s="416">
        <f>IF($AG$14="Flerbostadshus",$AJ$22,$AJ$23)</f>
        <v>75.5</v>
      </c>
      <c r="AK24" s="404"/>
      <c r="AL24" s="405"/>
      <c r="AM24" s="404"/>
      <c r="AN24" s="404"/>
      <c r="AO24" s="404"/>
      <c r="AP24" s="404"/>
      <c r="AQ24" s="404"/>
      <c r="AR24" s="404"/>
      <c r="AS24" s="406"/>
      <c r="AT24" s="407"/>
      <c r="AU24" s="408" t="s">
        <v>926</v>
      </c>
      <c r="AV24" s="421">
        <f>IF($N$110="X",$AW$24,0)</f>
        <v>0</v>
      </c>
      <c r="AW24" s="416">
        <f>IF($AV$14="Flerbostadshus",$AW$22,$AW$23)</f>
        <v>20</v>
      </c>
      <c r="AX24" s="421">
        <f>IF($N$110="X",$AY$24,0)</f>
        <v>0</v>
      </c>
      <c r="AY24" s="416">
        <f>IF($Q$14="Flerbostadshus",$AY$22,$AY$23)</f>
        <v>75.5</v>
      </c>
      <c r="AZ24" s="404"/>
      <c r="BA24" s="405"/>
      <c r="BB24" s="404"/>
      <c r="BC24" s="404"/>
      <c r="BD24" s="404"/>
      <c r="BE24" s="404"/>
      <c r="BF24" s="404"/>
      <c r="BG24" s="404"/>
      <c r="BH24" s="406"/>
      <c r="BI24" s="407"/>
      <c r="BJ24" s="408" t="s">
        <v>311</v>
      </c>
      <c r="BK24" s="421">
        <f>IF($N$111="X",$BL$24,0)</f>
        <v>0</v>
      </c>
      <c r="BL24" s="416">
        <f>IF($BK$14="Flerbostadshus",$BK$22,$BK$23)</f>
        <v>20</v>
      </c>
      <c r="BM24" s="421">
        <f>IF($N$111="X",$BN$24,0)</f>
        <v>0</v>
      </c>
      <c r="BN24" s="334">
        <f>IF($Q$14="Flerbostadshus",$BN$22,$BN$23)</f>
        <v>75.5</v>
      </c>
      <c r="BO24" s="1"/>
      <c r="BQ24" s="1"/>
      <c r="BR24" s="1"/>
      <c r="BU24" s="336"/>
      <c r="BV24" s="336"/>
      <c r="BW24" s="338"/>
      <c r="BX24" s="338" t="s">
        <v>683</v>
      </c>
      <c r="BY24" s="336"/>
      <c r="BZ24" s="336"/>
      <c r="CA24" s="336"/>
      <c r="CB24" s="336"/>
      <c r="CC24" s="336"/>
      <c r="CD24" s="336"/>
      <c r="CE24" s="336"/>
      <c r="CF24" s="336"/>
    </row>
    <row r="25" spans="1:84" ht="16.5">
      <c r="A25" s="418" t="s">
        <v>941</v>
      </c>
      <c r="B25" s="424"/>
      <c r="C25" s="399"/>
      <c r="D25" s="425"/>
      <c r="E25" s="426"/>
      <c r="F25" s="426"/>
      <c r="G25" s="426"/>
      <c r="H25" s="399"/>
      <c r="I25" s="425"/>
      <c r="J25" s="426"/>
      <c r="K25" s="426"/>
      <c r="L25" s="426"/>
      <c r="M25" s="426"/>
      <c r="N25" s="406"/>
      <c r="O25" s="407"/>
      <c r="P25" s="408" t="s">
        <v>502</v>
      </c>
      <c r="Q25" s="421">
        <f>$AG$24*$F$109</f>
        <v>0</v>
      </c>
      <c r="R25" s="416"/>
      <c r="S25" s="421">
        <f>$AI$24</f>
        <v>0</v>
      </c>
      <c r="T25" s="416"/>
      <c r="U25" s="404"/>
      <c r="V25" s="427" t="s">
        <v>1159</v>
      </c>
      <c r="W25" s="404"/>
      <c r="X25" s="404"/>
      <c r="Y25" s="404"/>
      <c r="Z25" s="404"/>
      <c r="AA25" s="401"/>
      <c r="AB25" s="401"/>
      <c r="AC25" s="405"/>
      <c r="AD25" s="405"/>
      <c r="AE25" s="405"/>
      <c r="AF25" s="405"/>
      <c r="AG25" s="405"/>
      <c r="AH25" s="405"/>
      <c r="AI25" s="405"/>
      <c r="AJ25" s="405"/>
      <c r="AK25" s="404"/>
      <c r="AL25" s="405"/>
      <c r="AM25" s="405"/>
      <c r="AN25" s="405"/>
      <c r="AO25" s="405"/>
      <c r="AP25" s="405"/>
      <c r="AQ25" s="405"/>
      <c r="AR25" s="405"/>
      <c r="AS25" s="405"/>
      <c r="AT25" s="405"/>
      <c r="AU25" s="405"/>
      <c r="AV25" s="405"/>
      <c r="AW25" s="405"/>
      <c r="AX25" s="405"/>
      <c r="AY25" s="405"/>
      <c r="AZ25" s="404"/>
      <c r="BA25" s="405"/>
      <c r="BB25" s="405"/>
      <c r="BC25" s="405"/>
      <c r="BD25" s="405"/>
      <c r="BE25" s="405"/>
      <c r="BF25" s="405"/>
      <c r="BG25" s="405"/>
      <c r="BH25" s="405"/>
      <c r="BI25" s="405"/>
      <c r="BJ25" s="405"/>
      <c r="BK25" s="405"/>
      <c r="BL25" s="405"/>
      <c r="BM25" s="405"/>
      <c r="BT25" s="336"/>
      <c r="BU25" s="336"/>
      <c r="BV25" s="336"/>
      <c r="BW25" s="338"/>
      <c r="BX25" s="338" t="s">
        <v>1292</v>
      </c>
      <c r="BY25" s="336"/>
      <c r="BZ25" s="336"/>
      <c r="CA25" s="336"/>
      <c r="CB25" s="336"/>
      <c r="CC25" s="336" t="s">
        <v>503</v>
      </c>
      <c r="CD25" s="336"/>
      <c r="CE25" s="336"/>
      <c r="CF25" s="336"/>
    </row>
    <row r="26" spans="1:84" ht="16.5">
      <c r="A26" s="418" t="s">
        <v>939</v>
      </c>
      <c r="B26" s="424"/>
      <c r="C26" s="399"/>
      <c r="D26" s="425"/>
      <c r="E26" s="426"/>
      <c r="F26" s="426"/>
      <c r="G26" s="425"/>
      <c r="H26" s="399"/>
      <c r="I26" s="425"/>
      <c r="J26" s="426"/>
      <c r="K26" s="426"/>
      <c r="L26" s="425"/>
      <c r="M26" s="425"/>
      <c r="N26" s="406"/>
      <c r="O26" s="407"/>
      <c r="P26" s="408" t="s">
        <v>421</v>
      </c>
      <c r="Q26" s="421">
        <f>$AV$24*$F$110</f>
        <v>0</v>
      </c>
      <c r="R26" s="416"/>
      <c r="S26" s="421">
        <f>$AX$24</f>
        <v>0</v>
      </c>
      <c r="T26" s="416"/>
      <c r="U26" s="404"/>
      <c r="V26" s="403"/>
      <c r="W26" s="403"/>
      <c r="X26" s="428" t="s">
        <v>727</v>
      </c>
      <c r="Y26" s="428" t="s">
        <v>728</v>
      </c>
      <c r="Z26" s="428" t="s">
        <v>562</v>
      </c>
      <c r="AA26" s="401"/>
      <c r="AB26" s="401"/>
      <c r="AC26" s="405"/>
      <c r="AD26" s="405"/>
      <c r="AE26" s="405"/>
      <c r="AF26" s="405"/>
      <c r="AG26" s="405"/>
      <c r="AH26" s="405"/>
      <c r="AI26" s="405"/>
      <c r="AJ26" s="405"/>
      <c r="AK26" s="404"/>
      <c r="AL26" s="405"/>
      <c r="AM26" s="405"/>
      <c r="AN26" s="405"/>
      <c r="AO26" s="405"/>
      <c r="AP26" s="405"/>
      <c r="AQ26" s="405"/>
      <c r="AR26" s="405"/>
      <c r="AS26" s="405"/>
      <c r="AT26" s="405"/>
      <c r="AU26" s="405"/>
      <c r="AV26" s="405"/>
      <c r="AW26" s="405"/>
      <c r="AX26" s="405"/>
      <c r="AY26" s="405"/>
      <c r="AZ26" s="404"/>
      <c r="BA26" s="405"/>
      <c r="BB26" s="405"/>
      <c r="BC26" s="405"/>
      <c r="BD26" s="405"/>
      <c r="BE26" s="405"/>
      <c r="BF26" s="405"/>
      <c r="BG26" s="405"/>
      <c r="BH26" s="405"/>
      <c r="BI26" s="405"/>
      <c r="BJ26" s="405"/>
      <c r="BK26" s="405"/>
      <c r="BL26" s="405"/>
      <c r="BM26" s="405"/>
      <c r="BT26" s="336"/>
      <c r="BU26" s="336"/>
      <c r="BV26" s="336"/>
      <c r="BW26" s="338"/>
      <c r="BX26" s="338" t="s">
        <v>1292</v>
      </c>
      <c r="BY26" s="336"/>
      <c r="BZ26" s="336"/>
      <c r="CA26" s="336"/>
      <c r="CB26" s="336"/>
      <c r="CC26" s="336" t="s">
        <v>8</v>
      </c>
      <c r="CD26" s="336"/>
      <c r="CE26" s="336"/>
      <c r="CF26" s="336"/>
    </row>
    <row r="27" spans="1:84" ht="16.5">
      <c r="A27" s="417" t="s">
        <v>663</v>
      </c>
      <c r="B27" s="419"/>
      <c r="C27" s="399"/>
      <c r="D27" s="425"/>
      <c r="E27" s="426"/>
      <c r="F27" s="426"/>
      <c r="G27" s="425"/>
      <c r="H27" s="425"/>
      <c r="I27" s="425"/>
      <c r="J27" s="425"/>
      <c r="K27" s="425"/>
      <c r="L27" s="425"/>
      <c r="M27" s="425"/>
      <c r="N27" s="406"/>
      <c r="O27" s="407"/>
      <c r="P27" s="408" t="s">
        <v>5</v>
      </c>
      <c r="Q27" s="421">
        <f>$BK$24*$F$111</f>
        <v>0</v>
      </c>
      <c r="R27" s="416"/>
      <c r="S27" s="421">
        <f>$BM$24</f>
        <v>0</v>
      </c>
      <c r="T27" s="416"/>
      <c r="U27" s="404"/>
      <c r="V27" s="429"/>
      <c r="W27" s="430" t="s">
        <v>979</v>
      </c>
      <c r="X27" s="431">
        <v>100</v>
      </c>
      <c r="Y27" s="431">
        <v>20</v>
      </c>
      <c r="Z27" s="432"/>
      <c r="AA27" s="401"/>
      <c r="AB27" s="401"/>
      <c r="AC27" s="405"/>
      <c r="AD27" s="405"/>
      <c r="AE27" s="405"/>
      <c r="AF27" s="405"/>
      <c r="AG27" s="405"/>
      <c r="AH27" s="405"/>
      <c r="AI27" s="405"/>
      <c r="AJ27" s="405"/>
      <c r="AK27" s="404"/>
      <c r="AL27" s="405"/>
      <c r="AM27" s="405"/>
      <c r="AN27" s="405"/>
      <c r="AO27" s="405"/>
      <c r="AP27" s="405"/>
      <c r="AQ27" s="405"/>
      <c r="AR27" s="405"/>
      <c r="AS27" s="405"/>
      <c r="AT27" s="405"/>
      <c r="AU27" s="405"/>
      <c r="AV27" s="405"/>
      <c r="AW27" s="405"/>
      <c r="AX27" s="405"/>
      <c r="AY27" s="405"/>
      <c r="AZ27" s="404"/>
      <c r="BA27" s="405"/>
      <c r="BB27" s="405"/>
      <c r="BC27" s="405"/>
      <c r="BD27" s="405"/>
      <c r="BE27" s="405"/>
      <c r="BF27" s="405"/>
      <c r="BG27" s="405"/>
      <c r="BH27" s="405"/>
      <c r="BI27" s="405"/>
      <c r="BJ27" s="405"/>
      <c r="BK27" s="405"/>
      <c r="BL27" s="405"/>
      <c r="BM27" s="405"/>
      <c r="BT27" s="336"/>
      <c r="BU27" s="336"/>
      <c r="BV27" s="336"/>
      <c r="BW27" s="338"/>
      <c r="BX27" s="343"/>
      <c r="BY27" s="336"/>
      <c r="BZ27" s="336"/>
      <c r="CA27" s="336"/>
      <c r="CB27" s="336"/>
      <c r="CC27" s="336"/>
      <c r="CD27" s="336"/>
      <c r="CE27" s="336"/>
      <c r="CF27" s="336"/>
    </row>
    <row r="28" spans="1:84" ht="16.5">
      <c r="A28" s="401"/>
      <c r="B28" s="401"/>
      <c r="C28" s="401"/>
      <c r="D28" s="401"/>
      <c r="E28" s="401"/>
      <c r="F28" s="401"/>
      <c r="G28" s="401"/>
      <c r="H28" s="401"/>
      <c r="I28" s="401"/>
      <c r="J28" s="401"/>
      <c r="K28" s="401"/>
      <c r="L28" s="401"/>
      <c r="M28" s="401"/>
      <c r="N28" s="406"/>
      <c r="O28" s="407"/>
      <c r="P28" s="408" t="s">
        <v>734</v>
      </c>
      <c r="Q28" s="421" t="e">
        <f>SUM(Q24:Q27)</f>
        <v>#DIV/0!</v>
      </c>
      <c r="R28" s="416"/>
      <c r="S28" s="421">
        <f>SUM(S24:S27)/COUNTIF(S24:S27,"&gt;0")</f>
        <v>75.5</v>
      </c>
      <c r="T28" s="416"/>
      <c r="U28" s="404"/>
      <c r="V28" s="429"/>
      <c r="W28" s="430" t="s">
        <v>578</v>
      </c>
      <c r="X28" s="431">
        <v>140</v>
      </c>
      <c r="Y28" s="431">
        <v>40</v>
      </c>
      <c r="Z28" s="433" t="s">
        <v>490</v>
      </c>
      <c r="AA28" s="401"/>
      <c r="AB28" s="401"/>
      <c r="AC28" s="405"/>
      <c r="AD28" s="405"/>
      <c r="AE28" s="405"/>
      <c r="AF28" s="405"/>
      <c r="AG28" s="405"/>
      <c r="AH28" s="405"/>
      <c r="AI28" s="405"/>
      <c r="AJ28" s="404"/>
      <c r="AK28" s="404"/>
      <c r="AL28" s="405"/>
      <c r="AM28" s="405"/>
      <c r="AN28" s="405"/>
      <c r="AO28" s="405"/>
      <c r="AP28" s="405"/>
      <c r="AQ28" s="405"/>
      <c r="AR28" s="405"/>
      <c r="AS28" s="405"/>
      <c r="AT28" s="405"/>
      <c r="AU28" s="405"/>
      <c r="AV28" s="405"/>
      <c r="AW28" s="405"/>
      <c r="AX28" s="405"/>
      <c r="AY28" s="404"/>
      <c r="AZ28" s="404"/>
      <c r="BA28" s="405"/>
      <c r="BB28" s="405"/>
      <c r="BC28" s="405"/>
      <c r="BD28" s="405"/>
      <c r="BE28" s="405"/>
      <c r="BF28" s="405"/>
      <c r="BG28" s="405"/>
      <c r="BH28" s="405"/>
      <c r="BI28" s="405"/>
      <c r="BJ28" s="405"/>
      <c r="BK28" s="405"/>
      <c r="BL28" s="405"/>
      <c r="BM28" s="405"/>
      <c r="BT28" s="336"/>
      <c r="BU28" s="336"/>
      <c r="BV28" s="336"/>
      <c r="BW28" s="338" t="s">
        <v>745</v>
      </c>
      <c r="BX28" s="338" t="s">
        <v>274</v>
      </c>
      <c r="BY28" s="336"/>
      <c r="BZ28" s="336"/>
      <c r="CA28" s="336"/>
      <c r="CB28" s="336"/>
      <c r="CC28" s="336"/>
      <c r="CD28" s="336"/>
      <c r="CE28" s="336"/>
      <c r="CF28" s="336"/>
    </row>
    <row r="29" spans="1:84" ht="16.5">
      <c r="A29" s="401"/>
      <c r="B29" s="401"/>
      <c r="C29" s="401"/>
      <c r="D29" s="401"/>
      <c r="E29" s="401"/>
      <c r="F29" s="401"/>
      <c r="G29" s="413" t="s">
        <v>847</v>
      </c>
      <c r="H29" s="434"/>
      <c r="I29" s="435"/>
      <c r="J29" s="418"/>
      <c r="K29" s="418"/>
      <c r="L29" s="436" t="s">
        <v>6</v>
      </c>
      <c r="M29" s="437"/>
      <c r="N29" s="427" t="s">
        <v>164</v>
      </c>
      <c r="O29" s="438"/>
      <c r="P29" s="438"/>
      <c r="Q29" s="438"/>
      <c r="R29" s="405"/>
      <c r="S29" s="405"/>
      <c r="T29" s="404"/>
      <c r="U29" s="404"/>
      <c r="V29" s="429"/>
      <c r="W29" s="430" t="s">
        <v>559</v>
      </c>
      <c r="X29" s="431">
        <v>140</v>
      </c>
      <c r="Y29" s="431">
        <v>40</v>
      </c>
      <c r="Z29" s="433" t="s">
        <v>490</v>
      </c>
      <c r="AA29" s="401"/>
      <c r="AB29" s="401"/>
      <c r="AC29" s="405"/>
      <c r="AD29" s="405"/>
      <c r="AE29" s="405"/>
      <c r="AF29" s="405"/>
      <c r="AG29" s="405"/>
      <c r="AH29" s="405"/>
      <c r="AI29" s="405"/>
      <c r="AJ29" s="404"/>
      <c r="AK29" s="404"/>
      <c r="AL29" s="405"/>
      <c r="AM29" s="405"/>
      <c r="AN29" s="405"/>
      <c r="AO29" s="405"/>
      <c r="AP29" s="405"/>
      <c r="AQ29" s="405"/>
      <c r="AR29" s="405"/>
      <c r="AS29" s="405"/>
      <c r="AT29" s="405"/>
      <c r="AU29" s="405"/>
      <c r="AV29" s="405"/>
      <c r="AW29" s="405"/>
      <c r="AX29" s="405"/>
      <c r="AY29" s="404"/>
      <c r="AZ29" s="404"/>
      <c r="BA29" s="405"/>
      <c r="BB29" s="405"/>
      <c r="BC29" s="405"/>
      <c r="BD29" s="405"/>
      <c r="BE29" s="405"/>
      <c r="BF29" s="405"/>
      <c r="BG29" s="405"/>
      <c r="BH29" s="405"/>
      <c r="BI29" s="405"/>
      <c r="BJ29" s="405"/>
      <c r="BK29" s="405"/>
      <c r="BL29" s="405"/>
      <c r="BM29" s="405"/>
      <c r="BT29" s="336"/>
      <c r="BU29" s="336"/>
      <c r="BV29" s="336"/>
      <c r="BW29" s="336"/>
      <c r="BX29" s="338" t="s">
        <v>212</v>
      </c>
      <c r="BY29" s="336"/>
      <c r="BZ29" s="336"/>
      <c r="CA29" s="336"/>
      <c r="CB29" s="336"/>
      <c r="CC29" s="336"/>
      <c r="CD29" s="336"/>
      <c r="CE29" s="336"/>
      <c r="CF29" s="336"/>
    </row>
    <row r="30" spans="1:84" ht="16.5">
      <c r="A30" s="439" t="s">
        <v>514</v>
      </c>
      <c r="B30" s="412"/>
      <c r="C30" s="440"/>
      <c r="D30" s="412"/>
      <c r="E30" s="412"/>
      <c r="F30" s="412"/>
      <c r="H30" s="434"/>
      <c r="I30" s="435"/>
      <c r="J30" s="418"/>
      <c r="K30" s="418"/>
      <c r="L30" s="441" t="s">
        <v>32</v>
      </c>
      <c r="M30" s="437"/>
      <c r="N30" s="442"/>
      <c r="O30" s="443"/>
      <c r="P30" s="444" t="s">
        <v>971</v>
      </c>
      <c r="Q30" s="445">
        <v>1.4</v>
      </c>
      <c r="R30" s="405"/>
      <c r="S30" s="404" t="s">
        <v>388</v>
      </c>
      <c r="T30" s="404"/>
      <c r="U30" s="404"/>
      <c r="V30" s="429"/>
      <c r="W30" s="430" t="s">
        <v>560</v>
      </c>
      <c r="X30" s="431">
        <v>125</v>
      </c>
      <c r="Y30" s="431">
        <v>125</v>
      </c>
      <c r="Z30" s="433" t="s">
        <v>490</v>
      </c>
      <c r="AA30" s="401"/>
      <c r="AB30" s="401"/>
      <c r="AC30" s="405"/>
      <c r="AD30" s="405"/>
      <c r="AE30" s="405"/>
      <c r="AF30" s="405"/>
      <c r="AG30" s="405"/>
      <c r="AH30" s="405"/>
      <c r="AI30" s="404" t="s">
        <v>388</v>
      </c>
      <c r="AJ30" s="404"/>
      <c r="AK30" s="404"/>
      <c r="AL30" s="405"/>
      <c r="AM30" s="405"/>
      <c r="AN30" s="405"/>
      <c r="AO30" s="405"/>
      <c r="AP30" s="405"/>
      <c r="AQ30" s="405"/>
      <c r="AR30" s="405"/>
      <c r="AS30" s="405"/>
      <c r="AT30" s="405"/>
      <c r="AU30" s="405"/>
      <c r="AV30" s="405"/>
      <c r="AW30" s="405"/>
      <c r="AX30" s="404" t="s">
        <v>388</v>
      </c>
      <c r="AY30" s="404"/>
      <c r="AZ30" s="404"/>
      <c r="BA30" s="405"/>
      <c r="BB30" s="405"/>
      <c r="BC30" s="405"/>
      <c r="BD30" s="405"/>
      <c r="BE30" s="405"/>
      <c r="BF30" s="405"/>
      <c r="BG30" s="405"/>
      <c r="BH30" s="405"/>
      <c r="BI30" s="405"/>
      <c r="BJ30" s="405"/>
      <c r="BK30" s="405"/>
      <c r="BL30" s="405"/>
      <c r="BM30" s="405"/>
      <c r="BT30" s="336"/>
      <c r="BU30" s="336"/>
      <c r="BV30" s="336"/>
      <c r="BW30" s="338"/>
      <c r="BX30" s="338" t="s">
        <v>574</v>
      </c>
      <c r="BY30" s="336"/>
      <c r="BZ30" s="336"/>
      <c r="CA30" s="336"/>
      <c r="CB30" s="336"/>
      <c r="CC30" s="336"/>
      <c r="CD30" s="336"/>
      <c r="CE30" s="336"/>
      <c r="CF30" s="336"/>
    </row>
    <row r="31" spans="1:84" ht="16.5">
      <c r="A31" s="446" t="s">
        <v>638</v>
      </c>
      <c r="B31" s="447"/>
      <c r="C31" s="448" t="s">
        <v>513</v>
      </c>
      <c r="D31" s="435"/>
      <c r="E31" s="435"/>
      <c r="F31" s="449"/>
      <c r="G31" s="450"/>
      <c r="H31" s="450"/>
      <c r="I31" s="451" t="s">
        <v>663</v>
      </c>
      <c r="J31" s="450"/>
      <c r="K31" s="450"/>
      <c r="L31" s="452"/>
      <c r="M31" s="447"/>
      <c r="N31" s="442"/>
      <c r="O31" s="443"/>
      <c r="P31" s="444" t="s">
        <v>972</v>
      </c>
      <c r="Q31" s="445">
        <v>1.2</v>
      </c>
      <c r="R31" s="405"/>
      <c r="S31" s="404"/>
      <c r="T31" s="404"/>
      <c r="U31" s="404"/>
      <c r="V31" s="429"/>
      <c r="W31" s="430" t="s">
        <v>561</v>
      </c>
      <c r="X31" s="431">
        <v>115</v>
      </c>
      <c r="Y31" s="431">
        <v>85</v>
      </c>
      <c r="Z31" s="433" t="s">
        <v>490</v>
      </c>
      <c r="AA31" s="401"/>
      <c r="AB31" s="401"/>
      <c r="AC31" s="405"/>
      <c r="AD31" s="405"/>
      <c r="AE31" s="405"/>
      <c r="AF31" s="405"/>
      <c r="AG31" s="405"/>
      <c r="AH31" s="405"/>
      <c r="AI31" s="404"/>
      <c r="AJ31" s="404"/>
      <c r="AK31" s="404"/>
      <c r="AL31" s="405"/>
      <c r="AM31" s="405"/>
      <c r="AN31" s="405"/>
      <c r="AO31" s="405"/>
      <c r="AP31" s="405"/>
      <c r="AQ31" s="405"/>
      <c r="AR31" s="405"/>
      <c r="AS31" s="405"/>
      <c r="AT31" s="405"/>
      <c r="AU31" s="405"/>
      <c r="AV31" s="405"/>
      <c r="AW31" s="405"/>
      <c r="AX31" s="404"/>
      <c r="AY31" s="404"/>
      <c r="AZ31" s="404"/>
      <c r="BA31" s="405"/>
      <c r="BB31" s="405"/>
      <c r="BC31" s="405"/>
      <c r="BD31" s="405"/>
      <c r="BE31" s="405"/>
      <c r="BF31" s="405"/>
      <c r="BG31" s="405"/>
      <c r="BH31" s="405"/>
      <c r="BI31" s="405"/>
      <c r="BJ31" s="405"/>
      <c r="BK31" s="405"/>
      <c r="BL31" s="405"/>
      <c r="BM31" s="405"/>
      <c r="BT31" s="336"/>
      <c r="BU31" s="336"/>
      <c r="BV31" s="336"/>
      <c r="BW31" s="343"/>
      <c r="BX31" s="338" t="s">
        <v>1074</v>
      </c>
      <c r="BY31" s="336"/>
      <c r="BZ31" s="336"/>
      <c r="CA31" s="336"/>
      <c r="CB31" s="336"/>
      <c r="CC31" s="336"/>
      <c r="CD31" s="336"/>
      <c r="CE31" s="336"/>
      <c r="CF31" s="336"/>
    </row>
    <row r="32" spans="1:84" ht="16.5">
      <c r="A32" s="453"/>
      <c r="B32" s="454"/>
      <c r="C32" s="453" t="s">
        <v>834</v>
      </c>
      <c r="D32" s="454"/>
      <c r="E32" s="455" t="s">
        <v>439</v>
      </c>
      <c r="F32" s="456" t="s">
        <v>512</v>
      </c>
      <c r="G32" s="457"/>
      <c r="H32" s="457"/>
      <c r="I32" s="457"/>
      <c r="J32" s="457"/>
      <c r="K32" s="457"/>
      <c r="L32" s="458"/>
      <c r="M32" s="458"/>
      <c r="N32" s="442"/>
      <c r="O32" s="443"/>
      <c r="P32" s="444" t="s">
        <v>171</v>
      </c>
      <c r="Q32" s="445">
        <v>1</v>
      </c>
      <c r="R32" s="405"/>
      <c r="S32" s="404"/>
      <c r="T32" s="404"/>
      <c r="U32" s="404"/>
      <c r="V32" s="429"/>
      <c r="W32" s="430" t="s">
        <v>370</v>
      </c>
      <c r="X32" s="431">
        <v>105</v>
      </c>
      <c r="Y32" s="431">
        <v>35</v>
      </c>
      <c r="Z32" s="433" t="s">
        <v>976</v>
      </c>
      <c r="AA32" s="401"/>
      <c r="AB32" s="401"/>
      <c r="AC32" s="405"/>
      <c r="AD32" s="405"/>
      <c r="AE32" s="405"/>
      <c r="AF32" s="405"/>
      <c r="AG32" s="405"/>
      <c r="AH32" s="405"/>
      <c r="AI32" s="404"/>
      <c r="AJ32" s="404"/>
      <c r="AK32" s="404"/>
      <c r="AL32" s="405"/>
      <c r="AM32" s="405"/>
      <c r="AN32" s="405"/>
      <c r="AO32" s="405"/>
      <c r="AP32" s="405"/>
      <c r="AQ32" s="405"/>
      <c r="AR32" s="405"/>
      <c r="AS32" s="405"/>
      <c r="AT32" s="405"/>
      <c r="AU32" s="405"/>
      <c r="AV32" s="405"/>
      <c r="AW32" s="405"/>
      <c r="AX32" s="404"/>
      <c r="AY32" s="404"/>
      <c r="AZ32" s="404"/>
      <c r="BA32" s="405"/>
      <c r="BB32" s="405"/>
      <c r="BC32" s="405"/>
      <c r="BD32" s="405"/>
      <c r="BE32" s="405"/>
      <c r="BF32" s="405"/>
      <c r="BG32" s="405"/>
      <c r="BH32" s="405"/>
      <c r="BI32" s="405"/>
      <c r="BJ32" s="405"/>
      <c r="BK32" s="405"/>
      <c r="BL32" s="405"/>
      <c r="BM32" s="405"/>
      <c r="BT32" s="336"/>
      <c r="BU32" s="336"/>
      <c r="BV32" s="336"/>
      <c r="BW32" s="338"/>
      <c r="BX32" s="338" t="s">
        <v>1075</v>
      </c>
      <c r="BY32" s="336"/>
      <c r="BZ32" s="336"/>
      <c r="CA32" s="336"/>
      <c r="CB32" s="336"/>
      <c r="CC32" s="336"/>
      <c r="CD32" s="336"/>
      <c r="CE32" s="336"/>
      <c r="CF32" s="336"/>
    </row>
    <row r="33" spans="1:84" ht="16.5">
      <c r="A33" s="417" t="s">
        <v>486</v>
      </c>
      <c r="B33" s="441"/>
      <c r="C33" s="459" t="s">
        <v>1019</v>
      </c>
      <c r="D33" s="460"/>
      <c r="E33" s="399"/>
      <c r="F33" s="461"/>
      <c r="G33" s="399"/>
      <c r="H33" s="425"/>
      <c r="I33" s="425"/>
      <c r="J33" s="425"/>
      <c r="K33" s="425"/>
      <c r="L33" s="425"/>
      <c r="M33" s="425"/>
      <c r="N33" s="403"/>
      <c r="O33" s="403"/>
      <c r="P33" s="462"/>
      <c r="Q33" s="462"/>
      <c r="R33" s="405"/>
      <c r="S33" s="404"/>
      <c r="T33" s="404"/>
      <c r="U33" s="404"/>
      <c r="V33" s="429"/>
      <c r="W33" s="430" t="s">
        <v>698</v>
      </c>
      <c r="X33" s="463">
        <v>150</v>
      </c>
      <c r="Y33" s="463">
        <v>35</v>
      </c>
      <c r="Z33" s="433" t="s">
        <v>490</v>
      </c>
      <c r="AA33" s="401"/>
      <c r="AB33" s="401"/>
      <c r="AC33" s="405"/>
      <c r="AD33" s="405"/>
      <c r="AE33" s="405"/>
      <c r="AF33" s="405"/>
      <c r="AG33" s="405"/>
      <c r="AH33" s="405"/>
      <c r="AI33" s="404"/>
      <c r="AJ33" s="404"/>
      <c r="AK33" s="404"/>
      <c r="AL33" s="405"/>
      <c r="AM33" s="405"/>
      <c r="AN33" s="405"/>
      <c r="AO33" s="405"/>
      <c r="AP33" s="405"/>
      <c r="AQ33" s="405"/>
      <c r="AR33" s="405"/>
      <c r="AS33" s="405"/>
      <c r="AT33" s="405"/>
      <c r="AU33" s="405"/>
      <c r="AV33" s="405"/>
      <c r="AW33" s="405"/>
      <c r="AX33" s="404"/>
      <c r="AY33" s="404"/>
      <c r="AZ33" s="404"/>
      <c r="BA33" s="405"/>
      <c r="BB33" s="405"/>
      <c r="BC33" s="405"/>
      <c r="BD33" s="405"/>
      <c r="BE33" s="405"/>
      <c r="BF33" s="405"/>
      <c r="BG33" s="405"/>
      <c r="BH33" s="405"/>
      <c r="BI33" s="405"/>
      <c r="BJ33" s="405"/>
      <c r="BK33" s="405"/>
      <c r="BL33" s="405"/>
      <c r="BM33" s="405"/>
      <c r="BT33" s="336"/>
      <c r="BU33" s="336"/>
      <c r="BV33" s="336"/>
      <c r="BW33" s="338"/>
      <c r="BX33" s="338" t="s">
        <v>641</v>
      </c>
      <c r="BY33" s="336"/>
      <c r="BZ33" s="336"/>
      <c r="CA33" s="336"/>
      <c r="CB33" s="336"/>
      <c r="CC33" s="336"/>
      <c r="CD33" s="336"/>
      <c r="CE33" s="336"/>
      <c r="CF33" s="336"/>
    </row>
    <row r="34" spans="1:84" ht="16.5">
      <c r="A34" s="417" t="s">
        <v>1295</v>
      </c>
      <c r="B34" s="441"/>
      <c r="C34" s="459" t="s">
        <v>1020</v>
      </c>
      <c r="D34" s="460"/>
      <c r="E34" s="399"/>
      <c r="F34" s="461"/>
      <c r="G34" s="399"/>
      <c r="H34" s="425"/>
      <c r="I34" s="425"/>
      <c r="J34" s="425"/>
      <c r="K34" s="425"/>
      <c r="L34" s="425"/>
      <c r="M34" s="425"/>
      <c r="N34" s="427" t="s">
        <v>170</v>
      </c>
      <c r="O34" s="438"/>
      <c r="P34" s="438"/>
      <c r="Q34" s="438"/>
      <c r="R34" s="405"/>
      <c r="S34" s="404"/>
      <c r="T34" s="404"/>
      <c r="U34" s="404"/>
      <c r="V34" s="429"/>
      <c r="W34" s="430" t="s">
        <v>627</v>
      </c>
      <c r="X34" s="463">
        <v>125</v>
      </c>
      <c r="Y34" s="463">
        <v>25</v>
      </c>
      <c r="Z34" s="433" t="s">
        <v>976</v>
      </c>
      <c r="AA34" s="401"/>
      <c r="AB34" s="401"/>
      <c r="AC34" s="405"/>
      <c r="AD34" s="403"/>
      <c r="AE34" s="403"/>
      <c r="AF34" s="462"/>
      <c r="AG34" s="462"/>
      <c r="AH34" s="405"/>
      <c r="AI34" s="404"/>
      <c r="AJ34" s="404"/>
      <c r="AK34" s="404"/>
      <c r="AL34" s="405"/>
      <c r="AM34" s="405"/>
      <c r="AN34" s="405"/>
      <c r="AO34" s="405"/>
      <c r="AP34" s="405"/>
      <c r="AQ34" s="405"/>
      <c r="AR34" s="405"/>
      <c r="AS34" s="405"/>
      <c r="AT34" s="405"/>
      <c r="AU34" s="405"/>
      <c r="AV34" s="405"/>
      <c r="AW34" s="405"/>
      <c r="AX34" s="404"/>
      <c r="AY34" s="404"/>
      <c r="AZ34" s="404"/>
      <c r="BA34" s="405"/>
      <c r="BB34" s="405"/>
      <c r="BC34" s="405"/>
      <c r="BD34" s="405"/>
      <c r="BE34" s="405"/>
      <c r="BF34" s="405"/>
      <c r="BG34" s="405"/>
      <c r="BH34" s="405"/>
      <c r="BI34" s="405"/>
      <c r="BJ34" s="405"/>
      <c r="BK34" s="405"/>
      <c r="BL34" s="405"/>
      <c r="BM34" s="405"/>
      <c r="BT34" s="336"/>
      <c r="BU34" s="336"/>
      <c r="BV34" s="336"/>
      <c r="BW34" s="338"/>
      <c r="BX34" s="338" t="s">
        <v>642</v>
      </c>
      <c r="BY34" s="336"/>
      <c r="BZ34" s="336"/>
      <c r="CA34" s="336"/>
      <c r="CB34" s="336"/>
      <c r="CC34" s="336"/>
      <c r="CD34" s="336"/>
      <c r="CE34" s="336"/>
      <c r="CF34" s="336"/>
    </row>
    <row r="35" spans="1:84" ht="16.5">
      <c r="A35" s="417" t="s">
        <v>487</v>
      </c>
      <c r="B35" s="441"/>
      <c r="C35" s="459" t="s">
        <v>1019</v>
      </c>
      <c r="D35" s="460"/>
      <c r="E35" s="399"/>
      <c r="F35" s="461"/>
      <c r="G35" s="399"/>
      <c r="H35" s="425"/>
      <c r="I35" s="425"/>
      <c r="J35" s="425"/>
      <c r="K35" s="425"/>
      <c r="L35" s="425"/>
      <c r="M35" s="425"/>
      <c r="N35" s="442"/>
      <c r="O35" s="443"/>
      <c r="P35" s="444" t="s">
        <v>910</v>
      </c>
      <c r="Q35" s="445">
        <v>1</v>
      </c>
      <c r="R35" s="405"/>
      <c r="S35" s="404"/>
      <c r="T35" s="404"/>
      <c r="U35" s="404"/>
      <c r="V35" s="429"/>
      <c r="W35" s="430" t="s">
        <v>437</v>
      </c>
      <c r="X35" s="463">
        <v>130</v>
      </c>
      <c r="Y35" s="463">
        <v>20</v>
      </c>
      <c r="Z35" s="433" t="s">
        <v>976</v>
      </c>
      <c r="AA35" s="414"/>
      <c r="AB35" s="414"/>
      <c r="AC35" s="405"/>
      <c r="AD35" s="427"/>
      <c r="AE35" s="438"/>
      <c r="AF35" s="438"/>
      <c r="AG35" s="438"/>
      <c r="AH35" s="405"/>
      <c r="AI35" s="404"/>
      <c r="AJ35" s="404"/>
      <c r="AK35" s="404"/>
      <c r="AL35" s="405"/>
      <c r="AM35" s="405"/>
      <c r="AN35" s="405"/>
      <c r="AO35" s="405"/>
      <c r="AP35" s="405"/>
      <c r="AQ35" s="405"/>
      <c r="AR35" s="405"/>
      <c r="AS35" s="405"/>
      <c r="AT35" s="405"/>
      <c r="AU35" s="405"/>
      <c r="AV35" s="405"/>
      <c r="AW35" s="405"/>
      <c r="AX35" s="404"/>
      <c r="AY35" s="404"/>
      <c r="AZ35" s="404"/>
      <c r="BA35" s="405"/>
      <c r="BB35" s="405"/>
      <c r="BC35" s="405"/>
      <c r="BD35" s="405"/>
      <c r="BE35" s="405"/>
      <c r="BF35" s="405"/>
      <c r="BG35" s="405"/>
      <c r="BH35" s="405"/>
      <c r="BI35" s="405"/>
      <c r="BJ35" s="405"/>
      <c r="BK35" s="405"/>
      <c r="BL35" s="405"/>
      <c r="BM35" s="405"/>
      <c r="BT35" s="337"/>
      <c r="BU35" s="337"/>
      <c r="BV35" s="337"/>
      <c r="BW35" s="338"/>
      <c r="BX35" s="343"/>
      <c r="BY35" s="337"/>
      <c r="BZ35" s="337"/>
      <c r="CA35" s="337"/>
      <c r="CB35" s="337"/>
      <c r="CC35" s="337"/>
      <c r="CD35" s="337"/>
      <c r="CE35" s="337"/>
      <c r="CF35" s="337"/>
    </row>
    <row r="36" spans="1:84" ht="16.5">
      <c r="A36" s="417" t="s">
        <v>488</v>
      </c>
      <c r="B36" s="441"/>
      <c r="C36" s="459" t="s">
        <v>1021</v>
      </c>
      <c r="D36" s="460"/>
      <c r="E36" s="399"/>
      <c r="F36" s="461"/>
      <c r="G36" s="399"/>
      <c r="H36" s="425"/>
      <c r="I36" s="425"/>
      <c r="J36" s="425"/>
      <c r="K36" s="425"/>
      <c r="L36" s="425"/>
      <c r="M36" s="425"/>
      <c r="N36" s="442"/>
      <c r="O36" s="443"/>
      <c r="P36" s="444" t="s">
        <v>1043</v>
      </c>
      <c r="Q36" s="445">
        <v>0.8</v>
      </c>
      <c r="R36" s="405"/>
      <c r="S36" s="404"/>
      <c r="T36" s="404"/>
      <c r="U36" s="404"/>
      <c r="V36" s="429"/>
      <c r="W36" s="430" t="s">
        <v>644</v>
      </c>
      <c r="X36" s="463">
        <v>90</v>
      </c>
      <c r="Y36" s="463">
        <v>15</v>
      </c>
      <c r="Z36" s="433" t="s">
        <v>976</v>
      </c>
      <c r="AA36" s="414"/>
      <c r="AB36" s="414"/>
      <c r="AC36" s="405"/>
      <c r="AD36" s="405"/>
      <c r="AE36" s="405"/>
      <c r="AF36" s="405"/>
      <c r="AG36" s="405"/>
      <c r="AH36" s="405"/>
      <c r="AI36" s="404"/>
      <c r="AJ36" s="404"/>
      <c r="AK36" s="404"/>
      <c r="AL36" s="405"/>
      <c r="AM36" s="405"/>
      <c r="AN36" s="405"/>
      <c r="AO36" s="405"/>
      <c r="AP36" s="405"/>
      <c r="AQ36" s="405"/>
      <c r="AR36" s="405"/>
      <c r="AS36" s="405"/>
      <c r="AT36" s="405"/>
      <c r="AU36" s="405"/>
      <c r="AV36" s="405"/>
      <c r="AW36" s="405"/>
      <c r="AX36" s="404"/>
      <c r="AY36" s="404"/>
      <c r="AZ36" s="404"/>
      <c r="BA36" s="405"/>
      <c r="BB36" s="405"/>
      <c r="BC36" s="405"/>
      <c r="BD36" s="405"/>
      <c r="BE36" s="405"/>
      <c r="BF36" s="405"/>
      <c r="BG36" s="405"/>
      <c r="BH36" s="405"/>
      <c r="BI36" s="405"/>
      <c r="BJ36" s="405"/>
      <c r="BK36" s="405"/>
      <c r="BL36" s="405"/>
      <c r="BM36" s="405"/>
      <c r="BT36" s="337"/>
      <c r="BU36" s="337"/>
      <c r="BV36" s="337"/>
      <c r="BW36" s="338"/>
      <c r="BX36" s="343"/>
      <c r="BY36" s="337"/>
      <c r="BZ36" s="337"/>
      <c r="CA36" s="337"/>
      <c r="CB36" s="337"/>
      <c r="CC36" s="337"/>
      <c r="CD36" s="337"/>
      <c r="CE36" s="337"/>
      <c r="CF36" s="337"/>
    </row>
    <row r="37" spans="1:84" ht="16.5">
      <c r="A37" s="417" t="s">
        <v>99</v>
      </c>
      <c r="B37" s="441"/>
      <c r="C37" s="459" t="s">
        <v>1022</v>
      </c>
      <c r="D37" s="460"/>
      <c r="E37" s="399"/>
      <c r="F37" s="461"/>
      <c r="G37" s="399"/>
      <c r="H37" s="425"/>
      <c r="I37" s="425"/>
      <c r="J37" s="425"/>
      <c r="K37" s="425"/>
      <c r="L37" s="425"/>
      <c r="M37" s="425"/>
      <c r="N37" s="442"/>
      <c r="O37" s="443"/>
      <c r="P37" s="444" t="s">
        <v>1081</v>
      </c>
      <c r="Q37" s="445">
        <v>0.7</v>
      </c>
      <c r="R37" s="405"/>
      <c r="S37" s="404"/>
      <c r="T37" s="404"/>
      <c r="U37" s="438"/>
      <c r="V37" s="429"/>
      <c r="W37" s="430" t="s">
        <v>790</v>
      </c>
      <c r="X37" s="463">
        <v>90</v>
      </c>
      <c r="Y37" s="463">
        <v>15</v>
      </c>
      <c r="Z37" s="433" t="s">
        <v>976</v>
      </c>
      <c r="AA37" s="414"/>
      <c r="AB37" s="414"/>
      <c r="AC37" s="405"/>
      <c r="AD37" s="405"/>
      <c r="AE37" s="405"/>
      <c r="AF37" s="405"/>
      <c r="AG37" s="405"/>
      <c r="AH37" s="405"/>
      <c r="AI37" s="404"/>
      <c r="AJ37" s="404"/>
      <c r="AK37" s="438"/>
      <c r="AL37" s="405"/>
      <c r="AM37" s="405"/>
      <c r="AN37" s="405"/>
      <c r="AO37" s="405"/>
      <c r="AP37" s="405"/>
      <c r="AQ37" s="405"/>
      <c r="AR37" s="405"/>
      <c r="AS37" s="405"/>
      <c r="AT37" s="405"/>
      <c r="AU37" s="405"/>
      <c r="AV37" s="405"/>
      <c r="AW37" s="405"/>
      <c r="AX37" s="404"/>
      <c r="AY37" s="404"/>
      <c r="AZ37" s="438"/>
      <c r="BA37" s="405"/>
      <c r="BB37" s="405"/>
      <c r="BC37" s="405"/>
      <c r="BD37" s="405"/>
      <c r="BE37" s="405"/>
      <c r="BF37" s="405"/>
      <c r="BG37" s="405"/>
      <c r="BH37" s="405"/>
      <c r="BI37" s="405"/>
      <c r="BJ37" s="405"/>
      <c r="BK37" s="405"/>
      <c r="BL37" s="405"/>
      <c r="BM37" s="405"/>
      <c r="BT37" s="337"/>
      <c r="BU37" s="337"/>
      <c r="BV37" s="337"/>
      <c r="BW37" s="344"/>
      <c r="BX37" s="337"/>
      <c r="BY37" s="337"/>
      <c r="BZ37" s="337"/>
      <c r="CA37" s="337"/>
      <c r="CB37" s="337"/>
      <c r="CC37" s="337"/>
      <c r="CD37" s="337"/>
      <c r="CE37" s="337"/>
      <c r="CF37" s="337"/>
    </row>
    <row r="38" spans="1:84" ht="16.5">
      <c r="A38" s="417" t="s">
        <v>398</v>
      </c>
      <c r="B38" s="441"/>
      <c r="C38" s="459" t="s">
        <v>1023</v>
      </c>
      <c r="D38" s="460"/>
      <c r="E38" s="399"/>
      <c r="F38" s="461"/>
      <c r="G38" s="399"/>
      <c r="H38" s="425"/>
      <c r="I38" s="425"/>
      <c r="J38" s="425"/>
      <c r="K38" s="425"/>
      <c r="L38" s="425"/>
      <c r="M38" s="425"/>
      <c r="N38" s="414"/>
      <c r="O38" s="414"/>
      <c r="P38" s="414"/>
      <c r="Q38" s="414"/>
      <c r="R38" s="405"/>
      <c r="S38" s="404"/>
      <c r="T38" s="404"/>
      <c r="U38" s="403"/>
      <c r="V38" s="429"/>
      <c r="W38" s="430" t="s">
        <v>442</v>
      </c>
      <c r="X38" s="463">
        <v>120</v>
      </c>
      <c r="Y38" s="463">
        <v>50</v>
      </c>
      <c r="Z38" s="433" t="s">
        <v>976</v>
      </c>
      <c r="AA38" s="414"/>
      <c r="AB38" s="414"/>
      <c r="AC38" s="405"/>
      <c r="AD38" s="405"/>
      <c r="AE38" s="405"/>
      <c r="AF38" s="405"/>
      <c r="AG38" s="405"/>
      <c r="AH38" s="405"/>
      <c r="AI38" s="404"/>
      <c r="AJ38" s="404"/>
      <c r="AK38" s="403"/>
      <c r="AL38" s="405"/>
      <c r="AM38" s="405"/>
      <c r="AN38" s="405"/>
      <c r="AO38" s="405"/>
      <c r="AP38" s="405"/>
      <c r="AQ38" s="405"/>
      <c r="AR38" s="405"/>
      <c r="AS38" s="405"/>
      <c r="AT38" s="405"/>
      <c r="AU38" s="405"/>
      <c r="AV38" s="405"/>
      <c r="AW38" s="405"/>
      <c r="AX38" s="404"/>
      <c r="AY38" s="404"/>
      <c r="AZ38" s="403"/>
      <c r="BA38" s="405"/>
      <c r="BB38" s="405"/>
      <c r="BC38" s="405"/>
      <c r="BD38" s="405"/>
      <c r="BE38" s="405"/>
      <c r="BF38" s="405"/>
      <c r="BG38" s="405"/>
      <c r="BH38" s="405"/>
      <c r="BI38" s="405"/>
      <c r="BJ38" s="405"/>
      <c r="BK38" s="405"/>
      <c r="BL38" s="405"/>
      <c r="BM38" s="405"/>
      <c r="BT38" s="337"/>
      <c r="BU38" s="337"/>
      <c r="BV38" s="337"/>
      <c r="BW38" s="337"/>
      <c r="BX38" s="337"/>
      <c r="BY38" s="337"/>
      <c r="BZ38" s="337"/>
      <c r="CA38" s="337"/>
      <c r="CB38" s="337"/>
      <c r="CC38" s="337"/>
      <c r="CD38" s="337"/>
      <c r="CE38" s="337"/>
      <c r="CF38" s="337"/>
    </row>
    <row r="39" spans="1:65" ht="16.5">
      <c r="A39" s="417" t="s">
        <v>657</v>
      </c>
      <c r="B39" s="441"/>
      <c r="C39" s="459" t="s">
        <v>1023</v>
      </c>
      <c r="D39" s="460"/>
      <c r="E39" s="399"/>
      <c r="F39" s="461"/>
      <c r="G39" s="399"/>
      <c r="H39" s="425"/>
      <c r="I39" s="425"/>
      <c r="J39" s="425"/>
      <c r="K39" s="425"/>
      <c r="L39" s="425"/>
      <c r="M39" s="425"/>
      <c r="N39" s="412"/>
      <c r="O39" s="412"/>
      <c r="P39" s="412"/>
      <c r="Q39" s="412"/>
      <c r="R39" s="464" t="s">
        <v>439</v>
      </c>
      <c r="S39" s="464" t="s">
        <v>1183</v>
      </c>
      <c r="T39" s="464" t="s">
        <v>365</v>
      </c>
      <c r="U39" s="412"/>
      <c r="V39" s="405"/>
      <c r="W39" s="405"/>
      <c r="X39" s="405"/>
      <c r="Y39" s="405"/>
      <c r="Z39" s="405"/>
      <c r="AA39" s="405"/>
      <c r="AB39" s="405"/>
      <c r="AC39" s="405"/>
      <c r="AD39" s="405"/>
      <c r="AE39" s="405"/>
      <c r="AF39" s="405"/>
      <c r="AG39" s="405"/>
      <c r="AH39" s="405"/>
      <c r="AI39" s="405"/>
      <c r="AJ39" s="405"/>
      <c r="AK39" s="405"/>
      <c r="AL39" s="405"/>
      <c r="AM39" s="405"/>
      <c r="AN39" s="405"/>
      <c r="AO39" s="405"/>
      <c r="AP39" s="405"/>
      <c r="AQ39" s="405"/>
      <c r="AR39" s="405"/>
      <c r="AS39" s="405"/>
      <c r="AT39" s="405"/>
      <c r="AU39" s="405"/>
      <c r="AV39" s="405"/>
      <c r="AW39" s="405"/>
      <c r="AX39" s="405"/>
      <c r="AY39" s="405"/>
      <c r="AZ39" s="405"/>
      <c r="BA39" s="405"/>
      <c r="BB39" s="405"/>
      <c r="BC39" s="405"/>
      <c r="BD39" s="405"/>
      <c r="BE39" s="405"/>
      <c r="BF39" s="405"/>
      <c r="BG39" s="405"/>
      <c r="BH39" s="405"/>
      <c r="BI39" s="405"/>
      <c r="BJ39" s="405"/>
      <c r="BK39" s="405"/>
      <c r="BL39" s="405"/>
      <c r="BM39" s="405"/>
    </row>
    <row r="40" spans="1:65" ht="16.5">
      <c r="A40" s="417" t="s">
        <v>208</v>
      </c>
      <c r="B40" s="441"/>
      <c r="C40" s="459" t="s">
        <v>1024</v>
      </c>
      <c r="D40" s="460"/>
      <c r="E40" s="399"/>
      <c r="F40" s="461"/>
      <c r="G40" s="399"/>
      <c r="H40" s="425"/>
      <c r="I40" s="425"/>
      <c r="J40" s="425"/>
      <c r="K40" s="425"/>
      <c r="L40" s="425"/>
      <c r="M40" s="425"/>
      <c r="N40" s="427" t="s">
        <v>699</v>
      </c>
      <c r="O40" s="405"/>
      <c r="P40" s="405"/>
      <c r="Q40" s="405"/>
      <c r="R40" s="465"/>
      <c r="S40" s="465" t="s">
        <v>520</v>
      </c>
      <c r="T40" s="465" t="s">
        <v>521</v>
      </c>
      <c r="U40" s="466" t="s">
        <v>522</v>
      </c>
      <c r="V40" s="422" t="s">
        <v>523</v>
      </c>
      <c r="W40" s="405"/>
      <c r="X40" s="405"/>
      <c r="Y40" s="405"/>
      <c r="Z40" s="405"/>
      <c r="AA40" s="405"/>
      <c r="AB40" s="405"/>
      <c r="AC40" s="405"/>
      <c r="AD40" s="405"/>
      <c r="AE40" s="405"/>
      <c r="AF40" s="405"/>
      <c r="AG40" s="405"/>
      <c r="AH40" s="405"/>
      <c r="AI40" s="405"/>
      <c r="AJ40" s="405"/>
      <c r="AK40" s="405"/>
      <c r="AL40" s="405"/>
      <c r="AM40" s="405"/>
      <c r="AN40" s="405"/>
      <c r="AO40" s="405"/>
      <c r="AP40" s="405"/>
      <c r="AQ40" s="405"/>
      <c r="AR40" s="405"/>
      <c r="AS40" s="405"/>
      <c r="AT40" s="405"/>
      <c r="AU40" s="405"/>
      <c r="AV40" s="405"/>
      <c r="AW40" s="405"/>
      <c r="AX40" s="405"/>
      <c r="AY40" s="405"/>
      <c r="AZ40" s="405"/>
      <c r="BA40" s="405"/>
      <c r="BB40" s="405"/>
      <c r="BC40" s="405"/>
      <c r="BD40" s="405"/>
      <c r="BE40" s="405"/>
      <c r="BF40" s="405"/>
      <c r="BG40" s="405"/>
      <c r="BH40" s="405"/>
      <c r="BI40" s="405"/>
      <c r="BJ40" s="405"/>
      <c r="BK40" s="405"/>
      <c r="BL40" s="405"/>
      <c r="BM40" s="405"/>
    </row>
    <row r="41" spans="1:65" ht="16.5">
      <c r="A41" s="417" t="s">
        <v>633</v>
      </c>
      <c r="B41" s="441"/>
      <c r="C41" s="459" t="s">
        <v>1025</v>
      </c>
      <c r="D41" s="460"/>
      <c r="E41" s="399"/>
      <c r="F41" s="461"/>
      <c r="G41" s="399"/>
      <c r="H41" s="425"/>
      <c r="I41" s="425"/>
      <c r="J41" s="425"/>
      <c r="K41" s="425"/>
      <c r="L41" s="425"/>
      <c r="M41" s="425"/>
      <c r="N41" s="428" t="s">
        <v>622</v>
      </c>
      <c r="O41" s="406"/>
      <c r="P41" s="407"/>
      <c r="Q41" s="408"/>
      <c r="R41" s="751">
        <f>Q108</f>
        <v>0</v>
      </c>
      <c r="S41" s="752">
        <v>60</v>
      </c>
      <c r="T41" s="752">
        <v>0.7</v>
      </c>
      <c r="U41" s="753">
        <f>IF($R$41="JA",S41*$F$108,0)</f>
        <v>0</v>
      </c>
      <c r="V41" s="476">
        <f>IF($R$41="JA",T41*$F$108,0)</f>
        <v>0</v>
      </c>
      <c r="W41" s="405"/>
      <c r="X41" s="405"/>
      <c r="Y41" s="405"/>
      <c r="Z41" s="405"/>
      <c r="AA41" s="405"/>
      <c r="AB41" s="405"/>
      <c r="AC41" s="405"/>
      <c r="AD41" s="405"/>
      <c r="AE41" s="405"/>
      <c r="AF41" s="405"/>
      <c r="AG41" s="405"/>
      <c r="AH41" s="405"/>
      <c r="AI41" s="405"/>
      <c r="AJ41" s="405"/>
      <c r="AK41" s="405"/>
      <c r="AL41" s="405"/>
      <c r="AM41" s="405"/>
      <c r="AN41" s="405"/>
      <c r="AO41" s="405"/>
      <c r="AP41" s="405"/>
      <c r="AQ41" s="405"/>
      <c r="AR41" s="405"/>
      <c r="AS41" s="405"/>
      <c r="AT41" s="405"/>
      <c r="AU41" s="405"/>
      <c r="AV41" s="405"/>
      <c r="AW41" s="405"/>
      <c r="AX41" s="405"/>
      <c r="AY41" s="405"/>
      <c r="AZ41" s="405"/>
      <c r="BA41" s="405"/>
      <c r="BB41" s="405"/>
      <c r="BC41" s="405"/>
      <c r="BD41" s="405"/>
      <c r="BE41" s="405"/>
      <c r="BF41" s="405"/>
      <c r="BG41" s="405"/>
      <c r="BH41" s="405"/>
      <c r="BI41" s="405"/>
      <c r="BJ41" s="405"/>
      <c r="BK41" s="405"/>
      <c r="BL41" s="405"/>
      <c r="BM41" s="405"/>
    </row>
    <row r="42" spans="1:65" ht="16.5">
      <c r="A42" s="417" t="s">
        <v>634</v>
      </c>
      <c r="B42" s="441"/>
      <c r="C42" s="459" t="s">
        <v>1026</v>
      </c>
      <c r="D42" s="460"/>
      <c r="E42" s="399"/>
      <c r="F42" s="461"/>
      <c r="G42" s="399"/>
      <c r="H42" s="425"/>
      <c r="I42" s="425"/>
      <c r="J42" s="425"/>
      <c r="K42" s="425"/>
      <c r="L42" s="425"/>
      <c r="M42" s="425"/>
      <c r="N42" s="428" t="s">
        <v>149</v>
      </c>
      <c r="O42" s="406"/>
      <c r="P42" s="407"/>
      <c r="Q42" s="408"/>
      <c r="R42" s="751">
        <f>Q109</f>
        <v>0</v>
      </c>
      <c r="S42" s="752">
        <v>60</v>
      </c>
      <c r="T42" s="752">
        <v>0.7</v>
      </c>
      <c r="U42" s="753">
        <f>IF($R$42="JA",S42*$F$109,0)</f>
        <v>0</v>
      </c>
      <c r="V42" s="476">
        <f>IF($R$42="JA",T42*$F$109,0)</f>
        <v>0</v>
      </c>
      <c r="W42" s="405"/>
      <c r="X42" s="405"/>
      <c r="Y42" s="405"/>
      <c r="Z42" s="405"/>
      <c r="AA42" s="405"/>
      <c r="AB42" s="405"/>
      <c r="AC42" s="405"/>
      <c r="AD42" s="405"/>
      <c r="AE42" s="405"/>
      <c r="AF42" s="405"/>
      <c r="AG42" s="405"/>
      <c r="AH42" s="405"/>
      <c r="AI42" s="405"/>
      <c r="AJ42" s="405"/>
      <c r="AK42" s="405"/>
      <c r="AL42" s="405"/>
      <c r="AM42" s="405"/>
      <c r="AN42" s="405"/>
      <c r="AO42" s="405"/>
      <c r="AP42" s="405"/>
      <c r="AQ42" s="405"/>
      <c r="AR42" s="405"/>
      <c r="AS42" s="405"/>
      <c r="AT42" s="405"/>
      <c r="AU42" s="405"/>
      <c r="AV42" s="405"/>
      <c r="AW42" s="405"/>
      <c r="AX42" s="405"/>
      <c r="AY42" s="405"/>
      <c r="AZ42" s="405"/>
      <c r="BA42" s="405"/>
      <c r="BB42" s="405"/>
      <c r="BC42" s="405"/>
      <c r="BD42" s="405"/>
      <c r="BE42" s="405"/>
      <c r="BF42" s="405"/>
      <c r="BG42" s="405"/>
      <c r="BH42" s="405"/>
      <c r="BI42" s="405"/>
      <c r="BJ42" s="405"/>
      <c r="BK42" s="405"/>
      <c r="BL42" s="405"/>
      <c r="BM42" s="405"/>
    </row>
    <row r="43" spans="1:65" ht="16.5">
      <c r="A43" s="417" t="s">
        <v>653</v>
      </c>
      <c r="B43" s="441"/>
      <c r="C43" s="459" t="s">
        <v>1027</v>
      </c>
      <c r="D43" s="460"/>
      <c r="E43" s="399"/>
      <c r="F43" s="461"/>
      <c r="G43" s="399"/>
      <c r="H43" s="425"/>
      <c r="I43" s="425"/>
      <c r="J43" s="425"/>
      <c r="K43" s="425"/>
      <c r="L43" s="425"/>
      <c r="M43" s="425"/>
      <c r="N43" s="428" t="s">
        <v>150</v>
      </c>
      <c r="O43" s="406"/>
      <c r="P43" s="407"/>
      <c r="Q43" s="408"/>
      <c r="R43" s="751">
        <f>Q110</f>
        <v>0</v>
      </c>
      <c r="S43" s="752">
        <v>60</v>
      </c>
      <c r="T43" s="752">
        <v>0.7</v>
      </c>
      <c r="U43" s="753">
        <f>IF($R$43="JA",S43*$F$110,0)</f>
        <v>0</v>
      </c>
      <c r="V43" s="476">
        <f>IF($R$43="JA",T43*$F$110,0)</f>
        <v>0</v>
      </c>
      <c r="W43" s="405"/>
      <c r="X43" s="405"/>
      <c r="Y43" s="405"/>
      <c r="Z43" s="405"/>
      <c r="AA43" s="405"/>
      <c r="AB43" s="405"/>
      <c r="AC43" s="405"/>
      <c r="AD43" s="405"/>
      <c r="AE43" s="405"/>
      <c r="AF43" s="405"/>
      <c r="AG43" s="405"/>
      <c r="AH43" s="405"/>
      <c r="AI43" s="405"/>
      <c r="AJ43" s="405"/>
      <c r="AK43" s="405"/>
      <c r="AL43" s="405"/>
      <c r="AM43" s="405"/>
      <c r="AN43" s="405"/>
      <c r="AO43" s="405"/>
      <c r="AP43" s="405"/>
      <c r="AQ43" s="405"/>
      <c r="AR43" s="405"/>
      <c r="AS43" s="405"/>
      <c r="AT43" s="405"/>
      <c r="AU43" s="405"/>
      <c r="AV43" s="405"/>
      <c r="AW43" s="405"/>
      <c r="AX43" s="405"/>
      <c r="AY43" s="405"/>
      <c r="AZ43" s="405"/>
      <c r="BA43" s="405"/>
      <c r="BB43" s="405"/>
      <c r="BC43" s="405"/>
      <c r="BD43" s="405"/>
      <c r="BE43" s="405"/>
      <c r="BF43" s="405"/>
      <c r="BG43" s="405"/>
      <c r="BH43" s="405"/>
      <c r="BI43" s="405"/>
      <c r="BJ43" s="405"/>
      <c r="BK43" s="405"/>
      <c r="BL43" s="405"/>
      <c r="BM43" s="405"/>
    </row>
    <row r="44" spans="1:84" ht="16.5">
      <c r="A44" s="417" t="s">
        <v>654</v>
      </c>
      <c r="B44" s="441"/>
      <c r="C44" s="459" t="s">
        <v>1027</v>
      </c>
      <c r="D44" s="460"/>
      <c r="E44" s="399"/>
      <c r="F44" s="461"/>
      <c r="G44" s="399"/>
      <c r="H44" s="425"/>
      <c r="I44" s="425"/>
      <c r="J44" s="425"/>
      <c r="K44" s="425"/>
      <c r="L44" s="425"/>
      <c r="M44" s="425"/>
      <c r="N44" s="428" t="s">
        <v>24</v>
      </c>
      <c r="O44" s="406"/>
      <c r="P44" s="407"/>
      <c r="Q44" s="408"/>
      <c r="R44" s="751">
        <f>Q111</f>
        <v>0</v>
      </c>
      <c r="S44" s="752">
        <v>60</v>
      </c>
      <c r="T44" s="752">
        <v>0.7</v>
      </c>
      <c r="U44" s="753">
        <f>IF($R$44="JA",S44*$F$111,0)</f>
        <v>0</v>
      </c>
      <c r="V44" s="476">
        <f>IF($R$44="JA",T44*$F$111,0)</f>
        <v>0</v>
      </c>
      <c r="W44" s="405"/>
      <c r="X44" s="405"/>
      <c r="Y44" s="405"/>
      <c r="Z44" s="405"/>
      <c r="AA44" s="414"/>
      <c r="AB44" s="414"/>
      <c r="AC44" s="405"/>
      <c r="AD44" s="405"/>
      <c r="AE44" s="405"/>
      <c r="AF44" s="405"/>
      <c r="AG44" s="405"/>
      <c r="AH44" s="405"/>
      <c r="AI44" s="404"/>
      <c r="AJ44" s="404"/>
      <c r="AK44" s="403"/>
      <c r="AL44" s="405"/>
      <c r="AM44" s="405"/>
      <c r="AN44" s="405"/>
      <c r="AO44" s="405"/>
      <c r="AP44" s="405"/>
      <c r="AQ44" s="405"/>
      <c r="AR44" s="405"/>
      <c r="AS44" s="405"/>
      <c r="AT44" s="405"/>
      <c r="AU44" s="405"/>
      <c r="AV44" s="405"/>
      <c r="AW44" s="405"/>
      <c r="AX44" s="404"/>
      <c r="AY44" s="404"/>
      <c r="AZ44" s="403"/>
      <c r="BA44" s="405"/>
      <c r="BB44" s="405"/>
      <c r="BC44" s="405"/>
      <c r="BD44" s="405"/>
      <c r="BE44" s="405"/>
      <c r="BF44" s="405"/>
      <c r="BG44" s="405"/>
      <c r="BH44" s="405"/>
      <c r="BI44" s="405"/>
      <c r="BJ44" s="405"/>
      <c r="BK44" s="405"/>
      <c r="BL44" s="405"/>
      <c r="BM44" s="405"/>
      <c r="BT44" s="337"/>
      <c r="BU44" s="337"/>
      <c r="BV44" s="337"/>
      <c r="BW44" s="337"/>
      <c r="BX44" s="337"/>
      <c r="BY44" s="337"/>
      <c r="BZ44" s="337"/>
      <c r="CA44" s="337"/>
      <c r="CB44" s="337"/>
      <c r="CC44" s="337"/>
      <c r="CD44" s="337"/>
      <c r="CE44" s="337"/>
      <c r="CF44" s="337"/>
    </row>
    <row r="45" spans="1:84" ht="16.5">
      <c r="A45" s="417" t="s">
        <v>655</v>
      </c>
      <c r="B45" s="441"/>
      <c r="C45" s="459" t="s">
        <v>1028</v>
      </c>
      <c r="D45" s="460"/>
      <c r="E45" s="399"/>
      <c r="F45" s="461"/>
      <c r="G45" s="399"/>
      <c r="H45" s="425"/>
      <c r="I45" s="425"/>
      <c r="J45" s="425"/>
      <c r="K45" s="425"/>
      <c r="L45" s="425"/>
      <c r="M45" s="425"/>
      <c r="N45" s="428" t="s">
        <v>524</v>
      </c>
      <c r="O45" s="406"/>
      <c r="P45" s="407"/>
      <c r="Q45" s="408"/>
      <c r="R45" s="754"/>
      <c r="S45" s="755">
        <f>U45</f>
        <v>0</v>
      </c>
      <c r="T45" s="409">
        <f>V45</f>
        <v>0</v>
      </c>
      <c r="U45" s="753">
        <f>SUM(U41:U44)</f>
        <v>0</v>
      </c>
      <c r="V45" s="467">
        <f>SUM(V41:V44)</f>
        <v>0</v>
      </c>
      <c r="W45" s="405"/>
      <c r="X45" s="405"/>
      <c r="Y45" s="405"/>
      <c r="Z45" s="405"/>
      <c r="AA45" s="414"/>
      <c r="AB45" s="414"/>
      <c r="AC45" s="405"/>
      <c r="AD45" s="404"/>
      <c r="AE45" s="404"/>
      <c r="AF45" s="404"/>
      <c r="AG45" s="405"/>
      <c r="AH45" s="405"/>
      <c r="AI45" s="404"/>
      <c r="AJ45" s="404"/>
      <c r="AK45" s="468"/>
      <c r="AL45" s="468"/>
      <c r="AM45" s="405"/>
      <c r="AN45" s="405"/>
      <c r="AO45" s="405"/>
      <c r="AP45" s="405"/>
      <c r="AQ45" s="405"/>
      <c r="AR45" s="405"/>
      <c r="AS45" s="404"/>
      <c r="AT45" s="404"/>
      <c r="AU45" s="404"/>
      <c r="AV45" s="405"/>
      <c r="AW45" s="405"/>
      <c r="AX45" s="404"/>
      <c r="AY45" s="404"/>
      <c r="AZ45" s="468"/>
      <c r="BA45" s="468"/>
      <c r="BB45" s="405"/>
      <c r="BC45" s="405"/>
      <c r="BD45" s="405"/>
      <c r="BE45" s="405"/>
      <c r="BF45" s="405"/>
      <c r="BG45" s="405"/>
      <c r="BH45" s="405"/>
      <c r="BI45" s="405"/>
      <c r="BJ45" s="405"/>
      <c r="BK45" s="405"/>
      <c r="BL45" s="405"/>
      <c r="BM45" s="405"/>
      <c r="BT45" s="337"/>
      <c r="BU45" s="337"/>
      <c r="BV45" s="337"/>
      <c r="BW45" s="337"/>
      <c r="BX45" s="337"/>
      <c r="BY45" s="337"/>
      <c r="BZ45" s="337"/>
      <c r="CA45" s="337"/>
      <c r="CB45" s="337"/>
      <c r="CC45" s="337"/>
      <c r="CD45" s="337"/>
      <c r="CE45" s="337"/>
      <c r="CF45" s="337"/>
    </row>
    <row r="46" spans="1:65" ht="16.5">
      <c r="A46" s="417" t="s">
        <v>656</v>
      </c>
      <c r="B46" s="441"/>
      <c r="C46" s="459" t="s">
        <v>1028</v>
      </c>
      <c r="D46" s="460"/>
      <c r="E46" s="399"/>
      <c r="F46" s="461"/>
      <c r="G46" s="399"/>
      <c r="H46" s="425"/>
      <c r="I46" s="425"/>
      <c r="J46" s="425"/>
      <c r="K46" s="425"/>
      <c r="L46" s="425"/>
      <c r="M46" s="425"/>
      <c r="N46" s="405"/>
      <c r="O46" s="405"/>
      <c r="P46" s="405"/>
      <c r="Q46" s="405"/>
      <c r="R46" s="405"/>
      <c r="S46" s="405"/>
      <c r="T46" s="405"/>
      <c r="U46" s="405"/>
      <c r="V46" s="405"/>
      <c r="W46" s="405"/>
      <c r="X46" s="405"/>
      <c r="Y46" s="405"/>
      <c r="Z46" s="405"/>
      <c r="AA46" s="405"/>
      <c r="AB46" s="405"/>
      <c r="AC46" s="405"/>
      <c r="AD46" s="405"/>
      <c r="AE46" s="405"/>
      <c r="AF46" s="405"/>
      <c r="AG46" s="405"/>
      <c r="AH46" s="405"/>
      <c r="AI46" s="405"/>
      <c r="AJ46" s="405"/>
      <c r="AK46" s="405"/>
      <c r="AL46" s="405"/>
      <c r="AM46" s="405"/>
      <c r="AN46" s="405"/>
      <c r="AO46" s="405"/>
      <c r="AP46" s="405"/>
      <c r="AQ46" s="405"/>
      <c r="AR46" s="405"/>
      <c r="AS46" s="405"/>
      <c r="AT46" s="405"/>
      <c r="AU46" s="405"/>
      <c r="AV46" s="405"/>
      <c r="AW46" s="405"/>
      <c r="AX46" s="405"/>
      <c r="AY46" s="405"/>
      <c r="AZ46" s="405"/>
      <c r="BA46" s="405"/>
      <c r="BB46" s="405"/>
      <c r="BC46" s="405"/>
      <c r="BD46" s="405"/>
      <c r="BE46" s="405"/>
      <c r="BF46" s="405"/>
      <c r="BG46" s="405"/>
      <c r="BH46" s="405"/>
      <c r="BI46" s="405"/>
      <c r="BJ46" s="405"/>
      <c r="BK46" s="405"/>
      <c r="BL46" s="405"/>
      <c r="BM46" s="405"/>
    </row>
    <row r="47" spans="1:65" ht="16.5">
      <c r="A47" s="417" t="s">
        <v>807</v>
      </c>
      <c r="B47" s="441"/>
      <c r="C47" s="459"/>
      <c r="D47" s="460"/>
      <c r="E47" s="399"/>
      <c r="F47" s="461"/>
      <c r="G47" s="399"/>
      <c r="H47" s="425"/>
      <c r="I47" s="425"/>
      <c r="J47" s="425"/>
      <c r="K47" s="425"/>
      <c r="L47" s="425"/>
      <c r="M47" s="425"/>
      <c r="N47" s="405"/>
      <c r="O47" s="405"/>
      <c r="P47" s="405"/>
      <c r="Q47" s="405"/>
      <c r="R47" s="405"/>
      <c r="S47" s="405"/>
      <c r="T47" s="405"/>
      <c r="U47" s="405"/>
      <c r="V47" s="405"/>
      <c r="W47" s="405"/>
      <c r="X47" s="405"/>
      <c r="Y47" s="405"/>
      <c r="Z47" s="405"/>
      <c r="AA47" s="405"/>
      <c r="AB47" s="405"/>
      <c r="AC47" s="405"/>
      <c r="AD47" s="405"/>
      <c r="AE47" s="405"/>
      <c r="AF47" s="405"/>
      <c r="AG47" s="405"/>
      <c r="AH47" s="405"/>
      <c r="AI47" s="405"/>
      <c r="AJ47" s="405"/>
      <c r="AK47" s="405"/>
      <c r="AL47" s="405"/>
      <c r="AM47" s="405"/>
      <c r="AN47" s="405"/>
      <c r="AO47" s="405"/>
      <c r="AP47" s="405"/>
      <c r="AQ47" s="405"/>
      <c r="AR47" s="405"/>
      <c r="AS47" s="405"/>
      <c r="AT47" s="405"/>
      <c r="AU47" s="405"/>
      <c r="AV47" s="405"/>
      <c r="AW47" s="405"/>
      <c r="AX47" s="405"/>
      <c r="AY47" s="405"/>
      <c r="AZ47" s="405"/>
      <c r="BA47" s="405"/>
      <c r="BB47" s="405"/>
      <c r="BC47" s="405"/>
      <c r="BD47" s="405"/>
      <c r="BE47" s="405"/>
      <c r="BF47" s="405"/>
      <c r="BG47" s="405"/>
      <c r="BH47" s="405"/>
      <c r="BI47" s="405"/>
      <c r="BJ47" s="405"/>
      <c r="BK47" s="405"/>
      <c r="BL47" s="405"/>
      <c r="BM47" s="405"/>
    </row>
    <row r="48" spans="1:65" ht="16.5">
      <c r="A48" s="417" t="s">
        <v>807</v>
      </c>
      <c r="B48" s="441"/>
      <c r="C48" s="459"/>
      <c r="D48" s="460"/>
      <c r="E48" s="399"/>
      <c r="F48" s="461"/>
      <c r="G48" s="399"/>
      <c r="H48" s="425"/>
      <c r="I48" s="425"/>
      <c r="J48" s="425"/>
      <c r="K48" s="425"/>
      <c r="L48" s="425"/>
      <c r="M48" s="42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c r="AN48" s="405"/>
      <c r="AO48" s="405"/>
      <c r="AP48" s="405"/>
      <c r="AQ48" s="405"/>
      <c r="AR48" s="405"/>
      <c r="AS48" s="405"/>
      <c r="AT48" s="405"/>
      <c r="AU48" s="405"/>
      <c r="AV48" s="405"/>
      <c r="AW48" s="405"/>
      <c r="AX48" s="405"/>
      <c r="AY48" s="405"/>
      <c r="AZ48" s="405"/>
      <c r="BA48" s="405"/>
      <c r="BB48" s="405"/>
      <c r="BC48" s="405"/>
      <c r="BD48" s="405"/>
      <c r="BE48" s="405"/>
      <c r="BF48" s="405"/>
      <c r="BG48" s="405"/>
      <c r="BH48" s="405"/>
      <c r="BI48" s="405"/>
      <c r="BJ48" s="405"/>
      <c r="BK48" s="405"/>
      <c r="BL48" s="405"/>
      <c r="BM48" s="405"/>
    </row>
    <row r="49" spans="1:65" ht="12.75">
      <c r="A49" s="405"/>
      <c r="B49" s="405"/>
      <c r="C49" s="405"/>
      <c r="D49" s="405"/>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row>
    <row r="50" spans="1:84" ht="18">
      <c r="A50" s="411" t="s">
        <v>704</v>
      </c>
      <c r="B50" s="412"/>
      <c r="C50" s="412"/>
      <c r="D50" s="412"/>
      <c r="E50" s="412"/>
      <c r="F50" s="412"/>
      <c r="G50" s="412"/>
      <c r="H50" s="412"/>
      <c r="I50" s="412"/>
      <c r="J50" s="412"/>
      <c r="K50" s="412"/>
      <c r="L50" s="428" t="s">
        <v>705</v>
      </c>
      <c r="M50" s="469" t="s">
        <v>706</v>
      </c>
      <c r="N50" s="470" t="s">
        <v>937</v>
      </c>
      <c r="O50" s="401"/>
      <c r="P50" s="401"/>
      <c r="Q50" s="401"/>
      <c r="R50" s="401"/>
      <c r="S50" s="414"/>
      <c r="T50" s="414"/>
      <c r="U50" s="414"/>
      <c r="V50" s="414"/>
      <c r="W50" s="414"/>
      <c r="X50" s="414"/>
      <c r="Y50" s="414"/>
      <c r="Z50" s="414"/>
      <c r="AA50" s="414"/>
      <c r="AB50" s="414"/>
      <c r="AC50" s="414"/>
      <c r="AY50" s="414"/>
      <c r="AZ50" s="414"/>
      <c r="BA50" s="414"/>
      <c r="BB50" s="414"/>
      <c r="BC50" s="414"/>
      <c r="BD50" s="414"/>
      <c r="BE50" s="414"/>
      <c r="BF50" s="414"/>
      <c r="BG50" s="414"/>
      <c r="BH50" s="414"/>
      <c r="BI50" s="414"/>
      <c r="BJ50" s="414"/>
      <c r="BK50" s="414"/>
      <c r="BL50" s="414"/>
      <c r="BM50" s="414"/>
      <c r="BN50" s="337"/>
      <c r="BO50" s="337"/>
      <c r="BP50" s="337"/>
      <c r="BQ50" s="337"/>
      <c r="BR50" s="337"/>
      <c r="BS50" s="337"/>
      <c r="BT50" s="337"/>
      <c r="BU50" s="337"/>
      <c r="BV50" s="337"/>
      <c r="BW50" s="337"/>
      <c r="BX50" s="337"/>
      <c r="BY50" s="337"/>
      <c r="BZ50" s="337"/>
      <c r="CA50" s="337"/>
      <c r="CB50" s="337"/>
      <c r="CC50" s="337"/>
      <c r="CD50" s="337"/>
      <c r="CE50" s="337"/>
      <c r="CF50" s="337"/>
    </row>
    <row r="51" spans="1:84" ht="16.5">
      <c r="A51" s="412"/>
      <c r="B51" s="412"/>
      <c r="C51" s="412"/>
      <c r="D51" s="412"/>
      <c r="E51" s="412"/>
      <c r="F51" s="412"/>
      <c r="G51" s="412"/>
      <c r="H51" s="412"/>
      <c r="I51" s="412"/>
      <c r="J51" s="442"/>
      <c r="K51" s="471" t="s">
        <v>707</v>
      </c>
      <c r="L51" s="472"/>
      <c r="M51" s="472"/>
      <c r="N51" s="414"/>
      <c r="O51" s="438"/>
      <c r="P51" s="438"/>
      <c r="Q51" s="438"/>
      <c r="R51" s="438"/>
      <c r="S51" s="438"/>
      <c r="T51" s="438"/>
      <c r="U51" s="438"/>
      <c r="V51" s="438"/>
      <c r="W51" s="405"/>
      <c r="X51" s="405"/>
      <c r="Y51" s="414"/>
      <c r="Z51" s="414"/>
      <c r="AA51" s="414"/>
      <c r="AB51" s="414"/>
      <c r="AC51" s="414"/>
      <c r="AY51" s="405"/>
      <c r="AZ51" s="405"/>
      <c r="BA51" s="405"/>
      <c r="BB51" s="405"/>
      <c r="BC51" s="405"/>
      <c r="BD51" s="405"/>
      <c r="BE51" s="405"/>
      <c r="BF51" s="405"/>
      <c r="BG51" s="405"/>
      <c r="BH51" s="405"/>
      <c r="BI51" s="405"/>
      <c r="BJ51" s="405"/>
      <c r="BK51" s="405"/>
      <c r="BL51" s="414"/>
      <c r="BM51" s="414"/>
      <c r="BN51" s="337"/>
      <c r="BO51" s="337"/>
      <c r="BP51" s="337"/>
      <c r="BQ51" s="337"/>
      <c r="BR51" s="337"/>
      <c r="BS51" s="337"/>
      <c r="BT51" s="337"/>
      <c r="BU51" s="337"/>
      <c r="BV51" s="337"/>
      <c r="BW51" s="337"/>
      <c r="BX51" s="337"/>
      <c r="BY51" s="337"/>
      <c r="BZ51" s="337"/>
      <c r="CA51" s="337"/>
      <c r="CB51" s="337"/>
      <c r="CC51" s="337"/>
      <c r="CD51" s="337"/>
      <c r="CE51" s="337"/>
      <c r="CF51" s="337"/>
    </row>
    <row r="52" spans="1:84" ht="16.5">
      <c r="A52" s="411" t="s">
        <v>708</v>
      </c>
      <c r="B52" s="473"/>
      <c r="C52" s="473"/>
      <c r="D52" s="473"/>
      <c r="E52" s="473"/>
      <c r="F52" s="473"/>
      <c r="G52" s="412"/>
      <c r="H52" s="412"/>
      <c r="I52" s="412"/>
      <c r="J52" s="412"/>
      <c r="K52" s="401"/>
      <c r="L52" s="401"/>
      <c r="M52" s="401"/>
      <c r="N52" s="427" t="s">
        <v>938</v>
      </c>
      <c r="O52" s="405"/>
      <c r="P52" s="405"/>
      <c r="Q52" s="405"/>
      <c r="R52" s="414"/>
      <c r="S52" s="414"/>
      <c r="T52" s="474" t="s">
        <v>1029</v>
      </c>
      <c r="U52" s="414"/>
      <c r="V52" s="405"/>
      <c r="W52" s="405"/>
      <c r="X52" s="405"/>
      <c r="Y52" s="414"/>
      <c r="Z52" s="414"/>
      <c r="AA52" s="414"/>
      <c r="AB52" s="414"/>
      <c r="AC52" s="414"/>
      <c r="AY52" s="405"/>
      <c r="AZ52" s="405"/>
      <c r="BA52" s="405"/>
      <c r="BB52" s="405"/>
      <c r="BC52" s="405"/>
      <c r="BD52" s="405"/>
      <c r="BE52" s="405"/>
      <c r="BF52" s="405"/>
      <c r="BG52" s="405"/>
      <c r="BH52" s="405"/>
      <c r="BI52" s="405"/>
      <c r="BJ52" s="405"/>
      <c r="BK52" s="405"/>
      <c r="BL52" s="414"/>
      <c r="BM52" s="414"/>
      <c r="BN52" s="337"/>
      <c r="BO52" s="337"/>
      <c r="BP52" s="337"/>
      <c r="BQ52" s="337"/>
      <c r="BR52" s="337"/>
      <c r="BS52" s="337"/>
      <c r="BT52" s="337"/>
      <c r="BU52" s="337"/>
      <c r="BV52" s="337"/>
      <c r="BW52" s="337"/>
      <c r="BX52" s="337"/>
      <c r="BY52" s="337"/>
      <c r="BZ52" s="337"/>
      <c r="CA52" s="337"/>
      <c r="CB52" s="337"/>
      <c r="CC52" s="337"/>
      <c r="CD52" s="337"/>
      <c r="CE52" s="337"/>
      <c r="CF52" s="337"/>
    </row>
    <row r="53" spans="1:84" ht="16.5">
      <c r="A53" s="417" t="s">
        <v>1161</v>
      </c>
      <c r="B53" s="418"/>
      <c r="C53" s="418"/>
      <c r="D53" s="477"/>
      <c r="E53" s="478"/>
      <c r="F53" s="478"/>
      <c r="G53" s="425"/>
      <c r="H53" s="425"/>
      <c r="I53" s="425"/>
      <c r="J53" s="425"/>
      <c r="K53" s="425"/>
      <c r="L53" s="425"/>
      <c r="M53" s="479"/>
      <c r="N53" s="480"/>
      <c r="O53" s="407"/>
      <c r="P53" s="471" t="s">
        <v>626</v>
      </c>
      <c r="Q53" s="408"/>
      <c r="R53" s="414"/>
      <c r="S53" s="414"/>
      <c r="T53" s="412"/>
      <c r="U53" s="412"/>
      <c r="V53" s="428" t="s">
        <v>52</v>
      </c>
      <c r="W53" s="469" t="s">
        <v>298</v>
      </c>
      <c r="X53" s="405"/>
      <c r="Y53" s="414"/>
      <c r="Z53" s="414"/>
      <c r="AA53" s="414"/>
      <c r="AB53" s="414"/>
      <c r="AC53" s="414"/>
      <c r="AY53" s="405"/>
      <c r="AZ53" s="405"/>
      <c r="BA53" s="405"/>
      <c r="BB53" s="405"/>
      <c r="BC53" s="405"/>
      <c r="BD53" s="405"/>
      <c r="BE53" s="405"/>
      <c r="BF53" s="405"/>
      <c r="BG53" s="405"/>
      <c r="BH53" s="405"/>
      <c r="BI53" s="405"/>
      <c r="BJ53" s="405"/>
      <c r="BK53" s="405"/>
      <c r="BL53" s="414"/>
      <c r="BM53" s="414"/>
      <c r="BN53" s="337"/>
      <c r="BO53" s="337"/>
      <c r="BP53" s="337"/>
      <c r="BQ53" s="337"/>
      <c r="BR53" s="337"/>
      <c r="BS53" s="337"/>
      <c r="BT53" s="337"/>
      <c r="BU53" s="337"/>
      <c r="BV53" s="337"/>
      <c r="BW53" s="337"/>
      <c r="BX53" s="337"/>
      <c r="BY53" s="337"/>
      <c r="BZ53" s="337"/>
      <c r="CA53" s="337"/>
      <c r="CB53" s="337"/>
      <c r="CC53" s="337"/>
      <c r="CD53" s="337"/>
      <c r="CE53" s="337"/>
      <c r="CF53" s="337"/>
    </row>
    <row r="54" spans="1:84" ht="18">
      <c r="A54" s="417" t="s">
        <v>1162</v>
      </c>
      <c r="B54" s="418"/>
      <c r="C54" s="418"/>
      <c r="D54" s="477"/>
      <c r="E54" s="478"/>
      <c r="F54" s="478"/>
      <c r="G54" s="425"/>
      <c r="H54" s="425"/>
      <c r="I54" s="425"/>
      <c r="J54" s="425"/>
      <c r="K54" s="425"/>
      <c r="L54" s="425"/>
      <c r="M54" s="479"/>
      <c r="N54" s="485" t="s">
        <v>299</v>
      </c>
      <c r="O54" s="428" t="s">
        <v>300</v>
      </c>
      <c r="P54" s="428" t="s">
        <v>301</v>
      </c>
      <c r="Q54" s="428" t="s">
        <v>302</v>
      </c>
      <c r="R54" s="414"/>
      <c r="S54" s="414"/>
      <c r="T54" s="442"/>
      <c r="U54" s="486" t="s">
        <v>303</v>
      </c>
      <c r="V54" s="487">
        <v>1.08</v>
      </c>
      <c r="W54" s="487">
        <v>1.08</v>
      </c>
      <c r="X54" s="405"/>
      <c r="Y54" s="414"/>
      <c r="Z54" s="414"/>
      <c r="AA54" s="414"/>
      <c r="AB54" s="414"/>
      <c r="AC54" s="414"/>
      <c r="BD54" s="405"/>
      <c r="BE54" s="405"/>
      <c r="BF54" s="405"/>
      <c r="BG54" s="405"/>
      <c r="BH54" s="405"/>
      <c r="BI54" s="405"/>
      <c r="BJ54" s="405"/>
      <c r="BK54" s="405"/>
      <c r="BL54" s="414"/>
      <c r="BM54" s="414"/>
      <c r="BN54" s="337"/>
      <c r="BO54" s="337"/>
      <c r="BP54" s="337"/>
      <c r="BQ54" s="337"/>
      <c r="BR54" s="337"/>
      <c r="BS54" s="337"/>
      <c r="BT54" s="337"/>
      <c r="BU54" s="337"/>
      <c r="BV54" s="337"/>
      <c r="BW54" s="337"/>
      <c r="BX54" s="337"/>
      <c r="BY54" s="337"/>
      <c r="BZ54" s="337"/>
      <c r="CA54" s="337"/>
      <c r="CB54" s="337"/>
      <c r="CC54" s="337"/>
      <c r="CD54" s="337"/>
      <c r="CE54" s="337"/>
      <c r="CF54" s="337"/>
    </row>
    <row r="55" spans="1:84" ht="16.5">
      <c r="A55" s="417" t="s">
        <v>395</v>
      </c>
      <c r="B55" s="418"/>
      <c r="C55" s="418"/>
      <c r="D55" s="477"/>
      <c r="E55" s="478"/>
      <c r="F55" s="478"/>
      <c r="G55" s="425"/>
      <c r="H55" s="425"/>
      <c r="I55" s="425"/>
      <c r="J55" s="425"/>
      <c r="K55" s="425"/>
      <c r="L55" s="425"/>
      <c r="M55" s="479"/>
      <c r="N55" s="463">
        <f>$D$62</f>
        <v>0</v>
      </c>
      <c r="O55" s="463">
        <f>$D$69</f>
        <v>0</v>
      </c>
      <c r="P55" s="463">
        <f>$O$55*$W$55-$Q$55</f>
        <v>0</v>
      </c>
      <c r="Q55" s="491">
        <f>$CH$36</f>
        <v>0</v>
      </c>
      <c r="R55" s="414"/>
      <c r="S55" s="414"/>
      <c r="T55" s="442"/>
      <c r="U55" s="486" t="s">
        <v>217</v>
      </c>
      <c r="V55" s="487"/>
      <c r="W55" s="487">
        <v>0.97</v>
      </c>
      <c r="X55" s="405"/>
      <c r="Y55" s="414"/>
      <c r="Z55" s="414"/>
      <c r="AA55" s="414"/>
      <c r="AB55" s="414"/>
      <c r="AC55" s="414"/>
      <c r="BD55" s="405"/>
      <c r="BE55" s="405"/>
      <c r="BF55" s="405"/>
      <c r="BG55" s="405"/>
      <c r="BH55" s="405"/>
      <c r="BI55" s="405"/>
      <c r="BJ55" s="405"/>
      <c r="BK55" s="405"/>
      <c r="BL55" s="414"/>
      <c r="BM55" s="414"/>
      <c r="BN55" s="337"/>
      <c r="BO55" s="337"/>
      <c r="BP55" s="337"/>
      <c r="BQ55" s="337"/>
      <c r="BR55" s="337"/>
      <c r="BS55" s="337"/>
      <c r="BT55" s="337"/>
      <c r="BU55" s="337"/>
      <c r="BV55" s="337"/>
      <c r="BW55" s="337"/>
      <c r="BX55" s="337"/>
      <c r="BY55" s="337"/>
      <c r="BZ55" s="337"/>
      <c r="CA55" s="337"/>
      <c r="CB55" s="337"/>
      <c r="CC55" s="337"/>
      <c r="CD55" s="337"/>
      <c r="CE55" s="337"/>
      <c r="CF55" s="337"/>
    </row>
    <row r="56" spans="1:84" ht="16.5">
      <c r="A56" s="417" t="s">
        <v>1213</v>
      </c>
      <c r="B56" s="418"/>
      <c r="C56" s="418"/>
      <c r="D56" s="477"/>
      <c r="E56" s="478"/>
      <c r="F56" s="478"/>
      <c r="G56" s="425"/>
      <c r="H56" s="425"/>
      <c r="I56" s="425"/>
      <c r="J56" s="425"/>
      <c r="K56" s="425"/>
      <c r="L56" s="425"/>
      <c r="M56" s="479"/>
      <c r="N56" s="492" t="s">
        <v>852</v>
      </c>
      <c r="O56" s="492" t="s">
        <v>853</v>
      </c>
      <c r="P56" s="492" t="s">
        <v>849</v>
      </c>
      <c r="Q56" s="405"/>
      <c r="R56" s="414"/>
      <c r="S56" s="414"/>
      <c r="T56" s="438"/>
      <c r="U56" s="438"/>
      <c r="V56" s="438"/>
      <c r="W56" s="438"/>
      <c r="X56" s="405"/>
      <c r="Y56" s="414"/>
      <c r="Z56" s="414"/>
      <c r="AA56" s="414"/>
      <c r="AB56" s="414"/>
      <c r="AC56" s="414"/>
      <c r="BD56" s="405"/>
      <c r="BE56" s="405"/>
      <c r="BF56" s="405"/>
      <c r="BG56" s="405"/>
      <c r="BH56" s="405"/>
      <c r="BI56" s="405"/>
      <c r="BJ56" s="405"/>
      <c r="BK56" s="405"/>
      <c r="BL56" s="414"/>
      <c r="BM56" s="414"/>
      <c r="BN56" s="337"/>
      <c r="BO56" s="337"/>
      <c r="BP56" s="337"/>
      <c r="BQ56" s="337"/>
      <c r="BR56" s="337"/>
      <c r="BS56" s="337"/>
      <c r="BT56" s="337"/>
      <c r="BU56" s="337"/>
      <c r="BV56" s="337"/>
      <c r="BW56" s="337"/>
      <c r="BX56" s="337"/>
      <c r="BY56" s="337"/>
      <c r="BZ56" s="337"/>
      <c r="CA56" s="337"/>
      <c r="CB56" s="337"/>
      <c r="CC56" s="337"/>
      <c r="CD56" s="337"/>
      <c r="CE56" s="337"/>
      <c r="CF56" s="337"/>
    </row>
    <row r="57" spans="1:84" ht="16.5">
      <c r="A57" s="417" t="s">
        <v>397</v>
      </c>
      <c r="B57" s="418"/>
      <c r="C57" s="418"/>
      <c r="D57" s="477"/>
      <c r="E57" s="478"/>
      <c r="F57" s="478"/>
      <c r="G57" s="425"/>
      <c r="H57" s="425"/>
      <c r="I57" s="425"/>
      <c r="J57" s="425"/>
      <c r="K57" s="425"/>
      <c r="L57" s="425"/>
      <c r="M57" s="479"/>
      <c r="N57" s="494" t="e">
        <f>$O$57*$V$54</f>
        <v>#DIV/0!</v>
      </c>
      <c r="O57" s="494" t="e">
        <f>$P$55/$O$55</f>
        <v>#DIV/0!</v>
      </c>
      <c r="P57" s="494" t="e">
        <f>$P$55/$P$55</f>
        <v>#DIV/0!</v>
      </c>
      <c r="Q57" s="405"/>
      <c r="R57" s="414"/>
      <c r="S57" s="414"/>
      <c r="T57" s="405"/>
      <c r="U57" s="405"/>
      <c r="V57" s="405"/>
      <c r="W57" s="405"/>
      <c r="X57" s="405"/>
      <c r="Y57" s="414"/>
      <c r="Z57" s="414"/>
      <c r="AA57" s="414"/>
      <c r="AB57" s="414"/>
      <c r="AC57" s="414"/>
      <c r="BD57" s="405"/>
      <c r="BE57" s="405"/>
      <c r="BF57" s="405"/>
      <c r="BG57" s="405"/>
      <c r="BH57" s="405"/>
      <c r="BI57" s="405"/>
      <c r="BJ57" s="405"/>
      <c r="BK57" s="405"/>
      <c r="BL57" s="414"/>
      <c r="BM57" s="414"/>
      <c r="BN57" s="337"/>
      <c r="BO57" s="337"/>
      <c r="BP57" s="337"/>
      <c r="BQ57" s="337"/>
      <c r="BR57" s="337"/>
      <c r="BS57" s="337"/>
      <c r="BT57" s="337"/>
      <c r="BU57" s="337"/>
      <c r="BV57" s="337"/>
      <c r="BW57" s="337"/>
      <c r="BX57" s="337"/>
      <c r="BY57" s="337"/>
      <c r="BZ57" s="337"/>
      <c r="CA57" s="337"/>
      <c r="CB57" s="337"/>
      <c r="CC57" s="337"/>
      <c r="CD57" s="337"/>
      <c r="CE57" s="337"/>
      <c r="CF57" s="337"/>
    </row>
    <row r="58" spans="1:84" ht="16.5">
      <c r="A58" s="417" t="s">
        <v>472</v>
      </c>
      <c r="B58" s="418"/>
      <c r="C58" s="418"/>
      <c r="D58" s="477"/>
      <c r="E58" s="478"/>
      <c r="F58" s="478"/>
      <c r="G58" s="425"/>
      <c r="H58" s="425"/>
      <c r="I58" s="425"/>
      <c r="J58" s="425"/>
      <c r="K58" s="425"/>
      <c r="L58" s="425"/>
      <c r="M58" s="479"/>
      <c r="N58" s="401"/>
      <c r="O58" s="401"/>
      <c r="P58" s="414"/>
      <c r="Q58" s="414"/>
      <c r="R58" s="414"/>
      <c r="S58" s="414"/>
      <c r="T58" s="414"/>
      <c r="U58" s="414"/>
      <c r="V58" s="414"/>
      <c r="W58" s="414"/>
      <c r="X58" s="414"/>
      <c r="Y58" s="414"/>
      <c r="Z58" s="414"/>
      <c r="AA58" s="414"/>
      <c r="AB58" s="414"/>
      <c r="AC58" s="414"/>
      <c r="BD58" s="405"/>
      <c r="BE58" s="405"/>
      <c r="BF58" s="405"/>
      <c r="BG58" s="405"/>
      <c r="BH58" s="405"/>
      <c r="BI58" s="405"/>
      <c r="BJ58" s="405"/>
      <c r="BK58" s="405"/>
      <c r="BL58" s="414"/>
      <c r="BM58" s="414"/>
      <c r="BN58" s="337"/>
      <c r="BO58" s="337"/>
      <c r="BP58" s="337"/>
      <c r="BQ58" s="337"/>
      <c r="BR58" s="337"/>
      <c r="BS58" s="337"/>
      <c r="BT58" s="337"/>
      <c r="BU58" s="337"/>
      <c r="BV58" s="337"/>
      <c r="BW58" s="337"/>
      <c r="BX58" s="337"/>
      <c r="BY58" s="337"/>
      <c r="BZ58" s="337"/>
      <c r="CA58" s="337"/>
      <c r="CB58" s="337"/>
      <c r="CC58" s="337"/>
      <c r="CD58" s="337"/>
      <c r="CE58" s="337"/>
      <c r="CF58" s="337"/>
    </row>
    <row r="59" spans="1:84" ht="16.5">
      <c r="A59" s="417" t="s">
        <v>473</v>
      </c>
      <c r="B59" s="418"/>
      <c r="C59" s="418"/>
      <c r="D59" s="477"/>
      <c r="E59" s="478"/>
      <c r="F59" s="478"/>
      <c r="G59" s="425"/>
      <c r="H59" s="425"/>
      <c r="I59" s="425"/>
      <c r="J59" s="425"/>
      <c r="K59" s="425"/>
      <c r="L59" s="425"/>
      <c r="M59" s="479"/>
      <c r="N59" s="427" t="s">
        <v>214</v>
      </c>
      <c r="O59" s="495"/>
      <c r="P59" s="495"/>
      <c r="Q59" s="405"/>
      <c r="R59" s="405"/>
      <c r="S59" s="414"/>
      <c r="Y59" s="414"/>
      <c r="Z59" s="414"/>
      <c r="AA59" s="414"/>
      <c r="AB59" s="414"/>
      <c r="AC59" s="414"/>
      <c r="BD59" s="405"/>
      <c r="BE59" s="405"/>
      <c r="BF59" s="405"/>
      <c r="BG59" s="405"/>
      <c r="BH59" s="405"/>
      <c r="BI59" s="405"/>
      <c r="BJ59" s="405"/>
      <c r="BK59" s="405"/>
      <c r="BL59" s="414"/>
      <c r="BM59" s="414"/>
      <c r="BN59" s="337"/>
      <c r="BO59" s="337"/>
      <c r="BP59" s="337"/>
      <c r="BQ59" s="337"/>
      <c r="BR59" s="337"/>
      <c r="BS59" s="337"/>
      <c r="BT59" s="337"/>
      <c r="BU59" s="337"/>
      <c r="BV59" s="337"/>
      <c r="BW59" s="337"/>
      <c r="BX59" s="337"/>
      <c r="BY59" s="337"/>
      <c r="BZ59" s="337"/>
      <c r="CA59" s="337"/>
      <c r="CB59" s="337"/>
      <c r="CC59" s="337"/>
      <c r="CD59" s="337"/>
      <c r="CE59" s="337"/>
      <c r="CF59" s="337"/>
    </row>
    <row r="60" spans="1:84" ht="16.5">
      <c r="A60" s="417" t="s">
        <v>1245</v>
      </c>
      <c r="B60" s="418"/>
      <c r="C60" s="418"/>
      <c r="D60" s="477"/>
      <c r="E60" s="497"/>
      <c r="F60" s="478"/>
      <c r="G60" s="425"/>
      <c r="H60" s="425"/>
      <c r="I60" s="425"/>
      <c r="J60" s="425"/>
      <c r="K60" s="425"/>
      <c r="L60" s="425"/>
      <c r="M60" s="479"/>
      <c r="N60" s="406"/>
      <c r="O60" s="498" t="s">
        <v>715</v>
      </c>
      <c r="P60" s="407"/>
      <c r="Q60" s="499"/>
      <c r="R60" s="483" t="s">
        <v>716</v>
      </c>
      <c r="S60" s="414"/>
      <c r="Y60" s="414"/>
      <c r="Z60" s="414"/>
      <c r="AA60" s="414"/>
      <c r="AB60" s="414"/>
      <c r="AC60" s="414"/>
      <c r="BD60" s="405"/>
      <c r="BE60" s="405"/>
      <c r="BF60" s="405"/>
      <c r="BG60" s="405"/>
      <c r="BH60" s="405"/>
      <c r="BI60" s="405"/>
      <c r="BJ60" s="405"/>
      <c r="BK60" s="405"/>
      <c r="BL60" s="414"/>
      <c r="BM60" s="414"/>
      <c r="BN60" s="337"/>
      <c r="BO60" s="337"/>
      <c r="BP60" s="337"/>
      <c r="BQ60" s="337"/>
      <c r="BR60" s="337"/>
      <c r="BS60" s="337"/>
      <c r="BT60" s="337"/>
      <c r="BU60" s="337"/>
      <c r="BV60" s="337"/>
      <c r="BW60" s="337"/>
      <c r="BX60" s="337"/>
      <c r="BY60" s="337"/>
      <c r="BZ60" s="337"/>
      <c r="CA60" s="337"/>
      <c r="CB60" s="337"/>
      <c r="CC60" s="337"/>
      <c r="CD60" s="337"/>
      <c r="CE60" s="337"/>
      <c r="CF60" s="337"/>
    </row>
    <row r="61" spans="1:84" ht="17.25" thickBot="1">
      <c r="A61" s="417" t="s">
        <v>1091</v>
      </c>
      <c r="B61" s="418"/>
      <c r="C61" s="418"/>
      <c r="D61" s="477"/>
      <c r="E61" s="477"/>
      <c r="F61" s="478"/>
      <c r="G61" s="425"/>
      <c r="H61" s="425"/>
      <c r="I61" s="425"/>
      <c r="J61" s="425"/>
      <c r="K61" s="425"/>
      <c r="L61" s="425"/>
      <c r="M61" s="479"/>
      <c r="N61" s="428" t="s">
        <v>351</v>
      </c>
      <c r="O61" s="501" t="s">
        <v>352</v>
      </c>
      <c r="P61" s="501" t="s">
        <v>337</v>
      </c>
      <c r="Q61" s="501" t="s">
        <v>360</v>
      </c>
      <c r="R61" s="490" t="s">
        <v>159</v>
      </c>
      <c r="S61" s="414"/>
      <c r="Y61" s="414"/>
      <c r="Z61" s="414"/>
      <c r="AA61" s="414"/>
      <c r="AB61" s="414"/>
      <c r="AC61" s="414"/>
      <c r="BD61" s="405"/>
      <c r="BE61" s="405"/>
      <c r="BF61" s="405"/>
      <c r="BG61" s="405"/>
      <c r="BH61" s="405"/>
      <c r="BI61" s="405"/>
      <c r="BJ61" s="405"/>
      <c r="BK61" s="405"/>
      <c r="BL61" s="414"/>
      <c r="BM61" s="414"/>
      <c r="BN61" s="337"/>
      <c r="BO61" s="337"/>
      <c r="BP61" s="337"/>
      <c r="BQ61" s="337"/>
      <c r="BR61" s="337"/>
      <c r="BS61" s="337"/>
      <c r="BT61" s="337"/>
      <c r="BU61" s="337"/>
      <c r="BV61" s="337"/>
      <c r="BW61" s="337"/>
      <c r="BX61" s="337"/>
      <c r="BY61" s="337"/>
      <c r="BZ61" s="337"/>
      <c r="CA61" s="337"/>
      <c r="CB61" s="337"/>
      <c r="CC61" s="337"/>
      <c r="CD61" s="337"/>
      <c r="CE61" s="337"/>
      <c r="CF61" s="337"/>
    </row>
    <row r="62" spans="1:84" ht="18" thickBot="1" thickTop="1">
      <c r="A62" s="406" t="s">
        <v>1311</v>
      </c>
      <c r="B62" s="407"/>
      <c r="C62" s="407"/>
      <c r="D62" s="502"/>
      <c r="E62" s="503" t="s">
        <v>737</v>
      </c>
      <c r="F62" s="418"/>
      <c r="G62" s="418"/>
      <c r="H62" s="504"/>
      <c r="I62" s="865">
        <f>IF($D$62&gt;0,$D$62,$H$62*$V$54)</f>
        <v>0</v>
      </c>
      <c r="J62" s="422" t="s">
        <v>358</v>
      </c>
      <c r="K62" s="404"/>
      <c r="L62" s="404"/>
      <c r="M62" s="404"/>
      <c r="N62" s="491">
        <f>$I$204</f>
        <v>0</v>
      </c>
      <c r="O62" s="506">
        <f>$I$205</f>
        <v>0</v>
      </c>
      <c r="P62" s="507"/>
      <c r="Q62" s="507"/>
      <c r="R62" s="508" t="e">
        <f>$N$62/$O$62</f>
        <v>#DIV/0!</v>
      </c>
      <c r="S62" s="405"/>
      <c r="T62" s="405"/>
      <c r="U62" s="401"/>
      <c r="V62" s="401"/>
      <c r="W62" s="401"/>
      <c r="X62" s="405"/>
      <c r="Y62" s="405"/>
      <c r="Z62" s="405"/>
      <c r="AA62" s="401"/>
      <c r="AB62" s="401"/>
      <c r="AC62" s="401"/>
      <c r="BE62" s="405"/>
      <c r="BF62" s="405"/>
      <c r="BG62" s="405"/>
      <c r="BH62" s="405"/>
      <c r="BI62" s="405"/>
      <c r="BJ62" s="405"/>
      <c r="BK62" s="405"/>
      <c r="BL62" s="401"/>
      <c r="BM62" s="401"/>
      <c r="BN62" s="336"/>
      <c r="BO62" s="336"/>
      <c r="BP62" s="336"/>
      <c r="BQ62" s="336"/>
      <c r="BR62" s="336"/>
      <c r="BS62" s="336"/>
      <c r="BT62" s="336"/>
      <c r="BU62" s="336"/>
      <c r="BV62" s="336"/>
      <c r="BW62" s="336"/>
      <c r="BX62" s="336"/>
      <c r="BY62" s="336"/>
      <c r="BZ62" s="336"/>
      <c r="CA62" s="336"/>
      <c r="CB62" s="336"/>
      <c r="CC62" s="336"/>
      <c r="CD62" s="336"/>
      <c r="CE62" s="336"/>
      <c r="CF62" s="336"/>
    </row>
    <row r="63" spans="1:84" ht="17.25" thickTop="1">
      <c r="A63" s="406" t="s">
        <v>850</v>
      </c>
      <c r="B63" s="407"/>
      <c r="C63" s="509"/>
      <c r="D63" s="510">
        <v>1</v>
      </c>
      <c r="E63" s="404"/>
      <c r="F63" s="404"/>
      <c r="G63" s="404"/>
      <c r="H63" s="404"/>
      <c r="I63" s="404"/>
      <c r="J63" s="404"/>
      <c r="K63" s="404"/>
      <c r="L63" s="404"/>
      <c r="M63" s="404"/>
      <c r="N63" s="414"/>
      <c r="O63" s="401"/>
      <c r="P63" s="401"/>
      <c r="Q63" s="401"/>
      <c r="R63" s="401"/>
      <c r="S63" s="401"/>
      <c r="T63" s="401"/>
      <c r="U63" s="401"/>
      <c r="V63" s="401"/>
      <c r="W63" s="401"/>
      <c r="X63" s="405"/>
      <c r="Y63" s="405"/>
      <c r="Z63" s="405"/>
      <c r="AA63" s="401"/>
      <c r="AB63" s="401"/>
      <c r="AC63" s="401"/>
      <c r="BE63" s="405"/>
      <c r="BF63" s="405"/>
      <c r="BG63" s="405"/>
      <c r="BH63" s="405"/>
      <c r="BI63" s="405"/>
      <c r="BJ63" s="405"/>
      <c r="BK63" s="405"/>
      <c r="BL63" s="401"/>
      <c r="BM63" s="401"/>
      <c r="BN63" s="336"/>
      <c r="BO63" s="336"/>
      <c r="BP63" s="336"/>
      <c r="BQ63" s="336"/>
      <c r="BR63" s="336"/>
      <c r="BS63" s="336"/>
      <c r="BT63" s="336"/>
      <c r="BU63" s="336"/>
      <c r="BV63" s="336"/>
      <c r="BW63" s="336"/>
      <c r="BX63" s="336"/>
      <c r="BY63" s="336"/>
      <c r="BZ63" s="336"/>
      <c r="CA63" s="336"/>
      <c r="CB63" s="336"/>
      <c r="CC63" s="336"/>
      <c r="CD63" s="336"/>
      <c r="CE63" s="336"/>
      <c r="CF63" s="336"/>
    </row>
    <row r="64" spans="1:84" ht="16.5">
      <c r="A64" s="473"/>
      <c r="B64" s="473"/>
      <c r="C64" s="473"/>
      <c r="D64" s="473"/>
      <c r="E64" s="473"/>
      <c r="F64" s="473"/>
      <c r="G64" s="412"/>
      <c r="H64" s="412"/>
      <c r="I64" s="412"/>
      <c r="J64" s="412"/>
      <c r="K64" s="401"/>
      <c r="L64" s="401"/>
      <c r="M64" s="401"/>
      <c r="Z64" s="405"/>
      <c r="AA64" s="405"/>
      <c r="AB64" s="405"/>
      <c r="AC64" s="405"/>
      <c r="BD64" s="405"/>
      <c r="BE64" s="405"/>
      <c r="BF64" s="405"/>
      <c r="BG64" s="405"/>
      <c r="BH64" s="405"/>
      <c r="BI64" s="405"/>
      <c r="BJ64" s="405"/>
      <c r="BK64" s="405"/>
      <c r="BL64" s="401"/>
      <c r="BM64" s="401"/>
      <c r="BN64" s="336"/>
      <c r="BO64" s="336"/>
      <c r="BP64" s="336"/>
      <c r="BQ64" s="336"/>
      <c r="BR64" s="336"/>
      <c r="BS64" s="336"/>
      <c r="BT64" s="336"/>
      <c r="BU64" s="336"/>
      <c r="BV64" s="336"/>
      <c r="BW64" s="336"/>
      <c r="BX64" s="336"/>
      <c r="BY64" s="336"/>
      <c r="BZ64" s="336"/>
      <c r="CA64" s="336"/>
      <c r="CB64" s="336"/>
      <c r="CC64" s="336"/>
      <c r="CD64" s="336"/>
      <c r="CE64" s="336"/>
      <c r="CF64" s="336"/>
    </row>
    <row r="65" spans="1:84" ht="16.5">
      <c r="A65" s="439" t="s">
        <v>1312</v>
      </c>
      <c r="B65" s="440"/>
      <c r="C65" s="440"/>
      <c r="D65" s="512" t="s">
        <v>485</v>
      </c>
      <c r="E65" s="512" t="s">
        <v>687</v>
      </c>
      <c r="F65" s="512" t="s">
        <v>577</v>
      </c>
      <c r="G65" s="412"/>
      <c r="H65" s="439" t="s">
        <v>28</v>
      </c>
      <c r="I65" s="440"/>
      <c r="J65" s="412"/>
      <c r="K65" s="401"/>
      <c r="L65" s="401"/>
      <c r="M65" s="401"/>
      <c r="Z65" s="405"/>
      <c r="AA65" s="405"/>
      <c r="AB65" s="405"/>
      <c r="AC65" s="405"/>
      <c r="BD65" s="405"/>
      <c r="BE65" s="405"/>
      <c r="BF65" s="405"/>
      <c r="BG65" s="405"/>
      <c r="BH65" s="405"/>
      <c r="BI65" s="405"/>
      <c r="BJ65" s="405"/>
      <c r="BK65" s="405"/>
      <c r="BL65" s="401"/>
      <c r="BM65" s="401"/>
      <c r="BN65" s="336"/>
      <c r="BO65" s="336"/>
      <c r="BP65" s="336"/>
      <c r="BQ65" s="336"/>
      <c r="BR65" s="336"/>
      <c r="BS65" s="336"/>
      <c r="BT65" s="336"/>
      <c r="BU65" s="336"/>
      <c r="BV65" s="336"/>
      <c r="BW65" s="336"/>
      <c r="BX65" s="336"/>
      <c r="BY65" s="336"/>
      <c r="BZ65" s="336"/>
      <c r="CA65" s="336"/>
      <c r="CB65" s="336"/>
      <c r="CC65" s="336"/>
      <c r="CD65" s="336"/>
      <c r="CE65" s="336"/>
      <c r="CF65" s="336"/>
    </row>
    <row r="66" spans="1:84" ht="16.5">
      <c r="A66" s="513" t="s">
        <v>1359</v>
      </c>
      <c r="B66" s="514"/>
      <c r="C66" s="515"/>
      <c r="D66" s="860"/>
      <c r="E66" s="860"/>
      <c r="F66" s="860"/>
      <c r="G66" s="412"/>
      <c r="H66" s="513" t="s">
        <v>73</v>
      </c>
      <c r="I66" s="517"/>
      <c r="J66" s="518" t="s">
        <v>45</v>
      </c>
      <c r="K66" s="519"/>
      <c r="L66" s="519"/>
      <c r="M66" s="519"/>
      <c r="Z66" s="405"/>
      <c r="AA66" s="405"/>
      <c r="AB66" s="405"/>
      <c r="AC66" s="405"/>
      <c r="BD66" s="405"/>
      <c r="BE66" s="405"/>
      <c r="BF66" s="405"/>
      <c r="BG66" s="405"/>
      <c r="BH66" s="405"/>
      <c r="BI66" s="405"/>
      <c r="BJ66" s="405"/>
      <c r="BK66" s="405"/>
      <c r="BL66" s="401"/>
      <c r="BM66" s="401"/>
      <c r="BN66" s="336"/>
      <c r="BO66" s="336"/>
      <c r="BP66" s="336"/>
      <c r="BQ66" s="336"/>
      <c r="BR66" s="336"/>
      <c r="BS66" s="336"/>
      <c r="BT66" s="336"/>
      <c r="BU66" s="336"/>
      <c r="BV66" s="336"/>
      <c r="BW66" s="336"/>
      <c r="BX66" s="336"/>
      <c r="BY66" s="336"/>
      <c r="BZ66" s="336"/>
      <c r="CA66" s="336"/>
      <c r="CB66" s="336"/>
      <c r="CC66" s="336"/>
      <c r="CD66" s="336"/>
      <c r="CE66" s="336"/>
      <c r="CF66" s="336"/>
    </row>
    <row r="67" spans="1:84" ht="17.25" thickBot="1">
      <c r="A67" s="513" t="s">
        <v>767</v>
      </c>
      <c r="B67" s="514"/>
      <c r="C67" s="520" t="e">
        <f>$D$69*$O$57</f>
        <v>#DIV/0!</v>
      </c>
      <c r="D67" s="521" t="str">
        <f>IF(F67="JA","X",IF(F67="Nej"," "," "))</f>
        <v> </v>
      </c>
      <c r="E67" s="521" t="str">
        <f>IF(F67="JA"," ",IF(F67="Nej","X"," "))</f>
        <v>X</v>
      </c>
      <c r="F67" s="522" t="s">
        <v>1289</v>
      </c>
      <c r="G67" s="412" t="s">
        <v>388</v>
      </c>
      <c r="H67" s="513" t="s">
        <v>1245</v>
      </c>
      <c r="I67" s="514"/>
      <c r="J67" s="518"/>
      <c r="K67" s="519"/>
      <c r="L67" s="519"/>
      <c r="M67" s="519"/>
      <c r="N67" s="414"/>
      <c r="O67" s="401"/>
      <c r="P67" s="405"/>
      <c r="Q67" s="405"/>
      <c r="R67" s="405"/>
      <c r="S67" s="405"/>
      <c r="T67" s="405"/>
      <c r="U67" s="405"/>
      <c r="V67" s="405"/>
      <c r="W67" s="405"/>
      <c r="X67" s="405"/>
      <c r="Y67" s="405"/>
      <c r="Z67" s="405"/>
      <c r="AA67" s="401"/>
      <c r="AB67" s="401"/>
      <c r="AC67" s="401"/>
      <c r="BD67" s="405"/>
      <c r="BE67" s="405"/>
      <c r="BF67" s="405"/>
      <c r="BG67" s="405"/>
      <c r="BH67" s="405"/>
      <c r="BI67" s="405"/>
      <c r="BJ67" s="405"/>
      <c r="BK67" s="405"/>
      <c r="BL67" s="401"/>
      <c r="BM67" s="401"/>
      <c r="BN67" s="336"/>
      <c r="BO67" s="336"/>
      <c r="BP67" s="336"/>
      <c r="BQ67" s="336"/>
      <c r="BR67" s="336"/>
      <c r="BS67" s="336"/>
      <c r="BT67" s="336"/>
      <c r="BU67" s="336"/>
      <c r="BV67" s="336"/>
      <c r="BW67" s="336"/>
      <c r="BX67" s="336"/>
      <c r="BY67" s="336"/>
      <c r="BZ67" s="336"/>
      <c r="CA67" s="336"/>
      <c r="CB67" s="336"/>
      <c r="CC67" s="336"/>
      <c r="CD67" s="336"/>
      <c r="CE67" s="336"/>
      <c r="CF67" s="336"/>
    </row>
    <row r="68" spans="1:84" ht="18" thickBot="1" thickTop="1">
      <c r="A68" s="513" t="s">
        <v>877</v>
      </c>
      <c r="B68" s="514"/>
      <c r="C68" s="523"/>
      <c r="D68" s="859">
        <f>$D$69/$V$54</f>
        <v>0</v>
      </c>
      <c r="E68" s="860"/>
      <c r="F68" s="860"/>
      <c r="G68" s="412"/>
      <c r="H68" s="513" t="s">
        <v>1091</v>
      </c>
      <c r="I68" s="514"/>
      <c r="J68" s="518"/>
      <c r="K68" s="519"/>
      <c r="L68" s="519"/>
      <c r="M68" s="519"/>
      <c r="N68" s="414"/>
      <c r="O68" s="414"/>
      <c r="P68" s="405"/>
      <c r="Q68" s="405"/>
      <c r="R68" s="405"/>
      <c r="S68" s="405"/>
      <c r="T68" s="405"/>
      <c r="U68" s="405"/>
      <c r="V68" s="405"/>
      <c r="W68" s="405"/>
      <c r="X68" s="405"/>
      <c r="Y68" s="405"/>
      <c r="Z68" s="405"/>
      <c r="AA68" s="414"/>
      <c r="AB68" s="414"/>
      <c r="AC68" s="401"/>
      <c r="BD68" s="405"/>
      <c r="BE68" s="405"/>
      <c r="BF68" s="405"/>
      <c r="BG68" s="405"/>
      <c r="BH68" s="405"/>
      <c r="BI68" s="405"/>
      <c r="BJ68" s="405"/>
      <c r="BK68" s="405"/>
      <c r="BL68" s="401"/>
      <c r="BM68" s="401"/>
      <c r="BN68" s="336"/>
      <c r="BO68" s="336"/>
      <c r="BP68" s="336"/>
      <c r="BQ68" s="336"/>
      <c r="BR68" s="336"/>
      <c r="BS68" s="336"/>
      <c r="BT68" s="336"/>
      <c r="BU68" s="336"/>
      <c r="BV68" s="336"/>
      <c r="BW68" s="336"/>
      <c r="BX68" s="336"/>
      <c r="BY68" s="336"/>
      <c r="BZ68" s="336"/>
      <c r="CA68" s="336"/>
      <c r="CB68" s="336"/>
      <c r="CC68" s="336"/>
      <c r="CD68" s="336"/>
      <c r="CE68" s="336"/>
      <c r="CF68" s="336"/>
    </row>
    <row r="69" spans="1:84" ht="17.25" thickTop="1">
      <c r="A69" s="513" t="s">
        <v>1084</v>
      </c>
      <c r="B69" s="514"/>
      <c r="C69" s="525"/>
      <c r="D69" s="861">
        <f>IF($C$69&gt;$F$69,$C$69,$C$68*$W$54)</f>
        <v>0</v>
      </c>
      <c r="E69" s="862" t="s">
        <v>48</v>
      </c>
      <c r="F69" s="863">
        <v>10</v>
      </c>
      <c r="G69" s="401"/>
      <c r="H69" s="513" t="s">
        <v>592</v>
      </c>
      <c r="I69" s="514"/>
      <c r="J69" s="518"/>
      <c r="K69" s="519"/>
      <c r="L69" s="519"/>
      <c r="M69" s="519"/>
      <c r="N69" s="427"/>
      <c r="O69" s="495"/>
      <c r="P69" s="495"/>
      <c r="Q69" s="405"/>
      <c r="R69" s="405"/>
      <c r="S69" s="405"/>
      <c r="T69" s="405"/>
      <c r="U69" s="405"/>
      <c r="V69" s="405"/>
      <c r="W69" s="405"/>
      <c r="X69" s="405"/>
      <c r="Y69" s="405"/>
      <c r="Z69" s="405"/>
      <c r="AA69" s="414"/>
      <c r="AB69" s="414"/>
      <c r="AC69" s="401"/>
      <c r="BD69" s="405"/>
      <c r="BE69" s="405"/>
      <c r="BF69" s="405"/>
      <c r="BG69" s="405"/>
      <c r="BH69" s="405"/>
      <c r="BI69" s="405"/>
      <c r="BJ69" s="405"/>
      <c r="BK69" s="405"/>
      <c r="BL69" s="401"/>
      <c r="BM69" s="401"/>
      <c r="BN69" s="336"/>
      <c r="BO69" s="336"/>
      <c r="BP69" s="336"/>
      <c r="BQ69" s="336"/>
      <c r="BR69" s="336"/>
      <c r="BS69" s="336"/>
      <c r="BT69" s="336"/>
      <c r="BU69" s="336"/>
      <c r="BV69" s="336"/>
      <c r="BW69" s="336"/>
      <c r="BX69" s="336"/>
      <c r="BY69" s="336"/>
      <c r="BZ69" s="336"/>
      <c r="CA69" s="336"/>
      <c r="CB69" s="336"/>
      <c r="CC69" s="336"/>
      <c r="CD69" s="336"/>
      <c r="CE69" s="336"/>
      <c r="CF69" s="336"/>
    </row>
    <row r="70" spans="1:84" ht="16.5">
      <c r="A70" s="513" t="s">
        <v>26</v>
      </c>
      <c r="B70" s="514"/>
      <c r="C70" s="529" t="e">
        <f>$D$69/$I$62</f>
        <v>#DIV/0!</v>
      </c>
      <c r="D70" s="864"/>
      <c r="E70" s="860"/>
      <c r="F70" s="860"/>
      <c r="G70" s="401"/>
      <c r="H70" s="513" t="s">
        <v>597</v>
      </c>
      <c r="I70" s="514"/>
      <c r="J70" s="518"/>
      <c r="K70" s="519"/>
      <c r="L70" s="531"/>
      <c r="M70" s="531"/>
      <c r="Y70" s="405"/>
      <c r="Z70" s="405"/>
      <c r="AA70" s="414"/>
      <c r="AB70" s="414"/>
      <c r="AC70" s="401"/>
      <c r="BD70" s="405"/>
      <c r="BE70" s="405"/>
      <c r="BF70" s="405"/>
      <c r="BG70" s="405"/>
      <c r="BH70" s="405"/>
      <c r="BI70" s="405"/>
      <c r="BJ70" s="405"/>
      <c r="BK70" s="405"/>
      <c r="BL70" s="401"/>
      <c r="BM70" s="401"/>
      <c r="BN70" s="336"/>
      <c r="BO70" s="336"/>
      <c r="BP70" s="336"/>
      <c r="BQ70" s="336"/>
      <c r="BR70" s="336"/>
      <c r="BS70" s="336"/>
      <c r="BT70" s="336"/>
      <c r="BU70" s="336"/>
      <c r="BV70" s="336"/>
      <c r="BW70" s="336"/>
      <c r="BX70" s="336"/>
      <c r="BY70" s="336"/>
      <c r="BZ70" s="336"/>
      <c r="CA70" s="336"/>
      <c r="CB70" s="336"/>
      <c r="CC70" s="336"/>
      <c r="CD70" s="336"/>
      <c r="CE70" s="336"/>
      <c r="CF70" s="336"/>
    </row>
    <row r="71" spans="1:84" ht="16.5">
      <c r="A71" s="513" t="s">
        <v>1085</v>
      </c>
      <c r="B71" s="514"/>
      <c r="C71" s="532"/>
      <c r="D71" s="513"/>
      <c r="E71" s="430" t="s">
        <v>1001</v>
      </c>
      <c r="F71" s="533"/>
      <c r="G71" s="526">
        <f>C71-F71</f>
        <v>0</v>
      </c>
      <c r="H71" s="513" t="s">
        <v>598</v>
      </c>
      <c r="I71" s="514"/>
      <c r="J71" s="518"/>
      <c r="K71" s="519"/>
      <c r="L71" s="531"/>
      <c r="M71" s="531"/>
      <c r="Y71" s="405"/>
      <c r="Z71" s="405"/>
      <c r="AA71" s="414"/>
      <c r="AB71" s="414"/>
      <c r="AC71" s="401"/>
      <c r="BD71" s="405"/>
      <c r="BE71" s="405"/>
      <c r="BF71" s="405"/>
      <c r="BG71" s="405"/>
      <c r="BH71" s="405"/>
      <c r="BI71" s="405"/>
      <c r="BJ71" s="405"/>
      <c r="BK71" s="405"/>
      <c r="BL71" s="401"/>
      <c r="BM71" s="401"/>
      <c r="BN71" s="336"/>
      <c r="BO71" s="336"/>
      <c r="BP71" s="336"/>
      <c r="BQ71" s="336"/>
      <c r="BR71" s="336"/>
      <c r="BS71" s="336"/>
      <c r="BT71" s="336"/>
      <c r="BU71" s="336"/>
      <c r="BV71" s="336"/>
      <c r="BW71" s="336"/>
      <c r="BX71" s="336"/>
      <c r="BY71" s="336"/>
      <c r="BZ71" s="336"/>
      <c r="CA71" s="336"/>
      <c r="CB71" s="336"/>
      <c r="CC71" s="336"/>
      <c r="CD71" s="336"/>
      <c r="CE71" s="336"/>
      <c r="CF71" s="336"/>
    </row>
    <row r="72" spans="1:84" ht="16.5">
      <c r="A72" s="513" t="s">
        <v>1086</v>
      </c>
      <c r="B72" s="514"/>
      <c r="C72" s="532"/>
      <c r="D72" s="534"/>
      <c r="E72" s="412"/>
      <c r="F72" s="412"/>
      <c r="G72" s="401"/>
      <c r="H72" s="513" t="s">
        <v>1335</v>
      </c>
      <c r="I72" s="514"/>
      <c r="J72" s="518"/>
      <c r="K72" s="519"/>
      <c r="L72" s="531"/>
      <c r="M72" s="531"/>
      <c r="Y72" s="405"/>
      <c r="Z72" s="405"/>
      <c r="AA72" s="414"/>
      <c r="AB72" s="414"/>
      <c r="AC72" s="401"/>
      <c r="BD72" s="405"/>
      <c r="BE72" s="405"/>
      <c r="BF72" s="405"/>
      <c r="BG72" s="405"/>
      <c r="BH72" s="405"/>
      <c r="BI72" s="405"/>
      <c r="BJ72" s="405"/>
      <c r="BK72" s="405"/>
      <c r="BL72" s="401"/>
      <c r="BM72" s="401"/>
      <c r="BN72" s="336"/>
      <c r="BO72" s="336"/>
      <c r="BP72" s="336"/>
      <c r="BQ72" s="336"/>
      <c r="BR72" s="336"/>
      <c r="BS72" s="336"/>
      <c r="BT72" s="336"/>
      <c r="BU72" s="336"/>
      <c r="BV72" s="336"/>
      <c r="BW72" s="336"/>
      <c r="BX72" s="336"/>
      <c r="BY72" s="336"/>
      <c r="BZ72" s="336"/>
      <c r="CA72" s="336"/>
      <c r="CB72" s="336"/>
      <c r="CC72" s="336"/>
      <c r="CD72" s="336"/>
      <c r="CE72" s="336"/>
      <c r="CF72" s="336"/>
    </row>
    <row r="73" spans="1:84" ht="16.5">
      <c r="A73" s="513" t="s">
        <v>1358</v>
      </c>
      <c r="B73" s="514"/>
      <c r="C73" s="532"/>
      <c r="D73" s="534"/>
      <c r="E73" s="412" t="s">
        <v>388</v>
      </c>
      <c r="F73" s="401"/>
      <c r="G73" s="401"/>
      <c r="H73" s="401"/>
      <c r="I73" s="401"/>
      <c r="J73" s="401"/>
      <c r="K73" s="401"/>
      <c r="L73" s="401"/>
      <c r="M73" s="401"/>
      <c r="Y73" s="405"/>
      <c r="Z73" s="405"/>
      <c r="AA73" s="401"/>
      <c r="AB73" s="401"/>
      <c r="AC73" s="401"/>
      <c r="BD73" s="405"/>
      <c r="BE73" s="405"/>
      <c r="BF73" s="405"/>
      <c r="BG73" s="405"/>
      <c r="BH73" s="405"/>
      <c r="BI73" s="405"/>
      <c r="BJ73" s="405"/>
      <c r="BK73" s="405"/>
      <c r="BL73" s="401"/>
      <c r="BM73" s="401"/>
      <c r="BN73" s="336"/>
      <c r="BO73" s="336"/>
      <c r="BP73" s="336"/>
      <c r="BQ73" s="336"/>
      <c r="BR73" s="336"/>
      <c r="BS73" s="336"/>
      <c r="BT73" s="336"/>
      <c r="BU73" s="336"/>
      <c r="BV73" s="336"/>
      <c r="BW73" s="336"/>
      <c r="BX73" s="336"/>
      <c r="BY73" s="336"/>
      <c r="BZ73" s="336"/>
      <c r="CA73" s="336"/>
      <c r="CB73" s="336"/>
      <c r="CC73" s="336"/>
      <c r="CD73" s="336"/>
      <c r="CE73" s="336"/>
      <c r="CF73" s="336"/>
    </row>
    <row r="74" spans="1:84" ht="16.5">
      <c r="A74" s="513" t="s">
        <v>1357</v>
      </c>
      <c r="B74" s="514"/>
      <c r="C74" s="535"/>
      <c r="D74" s="534"/>
      <c r="E74" s="412"/>
      <c r="F74" s="401"/>
      <c r="G74" s="401"/>
      <c r="H74" s="439" t="s">
        <v>62</v>
      </c>
      <c r="I74" s="440"/>
      <c r="J74" s="412"/>
      <c r="K74" s="401"/>
      <c r="L74" s="401"/>
      <c r="M74" s="401"/>
      <c r="Y74" s="405"/>
      <c r="Z74" s="405"/>
      <c r="AA74" s="401"/>
      <c r="AB74" s="401"/>
      <c r="AC74" s="401"/>
      <c r="BD74" s="405"/>
      <c r="BE74" s="405"/>
      <c r="BF74" s="405"/>
      <c r="BG74" s="405"/>
      <c r="BH74" s="405"/>
      <c r="BI74" s="405"/>
      <c r="BJ74" s="405"/>
      <c r="BK74" s="405"/>
      <c r="BL74" s="401"/>
      <c r="BM74" s="401"/>
      <c r="BN74" s="336"/>
      <c r="BO74" s="336"/>
      <c r="BP74" s="336"/>
      <c r="BQ74" s="336"/>
      <c r="BR74" s="336"/>
      <c r="BS74" s="336"/>
      <c r="BT74" s="336"/>
      <c r="BU74" s="336"/>
      <c r="BV74" s="336"/>
      <c r="BW74" s="336"/>
      <c r="BX74" s="336"/>
      <c r="BY74" s="336"/>
      <c r="BZ74" s="336"/>
      <c r="CA74" s="336"/>
      <c r="CB74" s="336"/>
      <c r="CC74" s="336"/>
      <c r="CD74" s="336"/>
      <c r="CE74" s="336"/>
      <c r="CF74" s="336"/>
    </row>
    <row r="75" spans="1:84" ht="16.5">
      <c r="A75" s="513" t="s">
        <v>776</v>
      </c>
      <c r="B75" s="514"/>
      <c r="C75" s="515"/>
      <c r="D75" s="534"/>
      <c r="E75" s="412"/>
      <c r="F75" s="401"/>
      <c r="G75" s="401"/>
      <c r="H75" s="513" t="s">
        <v>73</v>
      </c>
      <c r="I75" s="517"/>
      <c r="J75" s="518" t="s">
        <v>45</v>
      </c>
      <c r="K75" s="519"/>
      <c r="L75" s="519"/>
      <c r="M75" s="519"/>
      <c r="Y75" s="405"/>
      <c r="Z75" s="405"/>
      <c r="AA75" s="412"/>
      <c r="AB75" s="412"/>
      <c r="AC75" s="412"/>
      <c r="BD75" s="405"/>
      <c r="BE75" s="405"/>
      <c r="BF75" s="405"/>
      <c r="BG75" s="405"/>
      <c r="BH75" s="405"/>
      <c r="BI75" s="405"/>
      <c r="BJ75" s="405"/>
      <c r="BK75" s="405"/>
      <c r="BL75" s="412"/>
      <c r="BM75" s="412"/>
      <c r="BN75" s="338"/>
      <c r="BO75" s="338"/>
      <c r="BP75" s="338"/>
      <c r="BQ75" s="338"/>
      <c r="BR75" s="338"/>
      <c r="BS75" s="338"/>
      <c r="BT75" s="338"/>
      <c r="BU75" s="338"/>
      <c r="BV75" s="338"/>
      <c r="BW75" s="338"/>
      <c r="BX75" s="338"/>
      <c r="BY75" s="338"/>
      <c r="BZ75" s="338"/>
      <c r="CA75" s="338"/>
      <c r="CB75" s="338"/>
      <c r="CC75" s="338"/>
      <c r="CD75" s="338"/>
      <c r="CE75" s="338"/>
      <c r="CF75" s="338"/>
    </row>
    <row r="76" spans="1:84" ht="16.5">
      <c r="A76" s="513" t="s">
        <v>139</v>
      </c>
      <c r="B76" s="514"/>
      <c r="C76" s="515"/>
      <c r="D76" s="534"/>
      <c r="E76" s="412"/>
      <c r="F76" s="401"/>
      <c r="G76" s="401"/>
      <c r="H76" s="513" t="s">
        <v>597</v>
      </c>
      <c r="I76" s="514"/>
      <c r="J76" s="518"/>
      <c r="K76" s="519"/>
      <c r="L76" s="519"/>
      <c r="M76" s="519"/>
      <c r="Y76" s="405"/>
      <c r="Z76" s="405"/>
      <c r="AA76" s="412"/>
      <c r="AB76" s="412"/>
      <c r="AC76" s="412"/>
      <c r="BD76" s="405"/>
      <c r="BE76" s="405"/>
      <c r="BF76" s="405"/>
      <c r="BG76" s="405"/>
      <c r="BH76" s="405"/>
      <c r="BI76" s="405"/>
      <c r="BJ76" s="405"/>
      <c r="BK76" s="405"/>
      <c r="BL76" s="412"/>
      <c r="BM76" s="412"/>
      <c r="BN76" s="338"/>
      <c r="BO76" s="338"/>
      <c r="BP76" s="338"/>
      <c r="BQ76" s="338"/>
      <c r="BR76" s="338"/>
      <c r="BS76" s="338"/>
      <c r="BT76" s="338"/>
      <c r="BU76" s="338"/>
      <c r="BV76" s="338"/>
      <c r="BW76" s="338"/>
      <c r="BX76" s="338"/>
      <c r="BY76" s="338"/>
      <c r="BZ76" s="338"/>
      <c r="CA76" s="338"/>
      <c r="CB76" s="338"/>
      <c r="CC76" s="338"/>
      <c r="CD76" s="338"/>
      <c r="CE76" s="338"/>
      <c r="CF76" s="338"/>
    </row>
    <row r="77" spans="1:84" ht="16.5">
      <c r="A77" s="513" t="s">
        <v>144</v>
      </c>
      <c r="B77" s="514"/>
      <c r="C77" s="515"/>
      <c r="D77" s="534"/>
      <c r="E77" s="412"/>
      <c r="F77" s="401"/>
      <c r="G77" s="401"/>
      <c r="H77" s="513" t="s">
        <v>1091</v>
      </c>
      <c r="I77" s="514"/>
      <c r="J77" s="518"/>
      <c r="K77" s="519"/>
      <c r="L77" s="519"/>
      <c r="M77" s="519"/>
      <c r="Y77" s="405"/>
      <c r="Z77" s="405"/>
      <c r="AA77" s="412"/>
      <c r="AB77" s="412"/>
      <c r="AC77" s="412"/>
      <c r="AY77" s="405"/>
      <c r="AZ77" s="405"/>
      <c r="BA77" s="405"/>
      <c r="BB77" s="405"/>
      <c r="BC77" s="405"/>
      <c r="BD77" s="405"/>
      <c r="BE77" s="422"/>
      <c r="BF77" s="422"/>
      <c r="BG77" s="405"/>
      <c r="BH77" s="405"/>
      <c r="BI77" s="405"/>
      <c r="BJ77" s="405"/>
      <c r="BK77" s="405"/>
      <c r="BL77" s="412"/>
      <c r="BM77" s="412"/>
      <c r="BN77" s="338"/>
      <c r="BO77" s="338"/>
      <c r="BP77" s="338"/>
      <c r="BQ77" s="338"/>
      <c r="BR77" s="338"/>
      <c r="BS77" s="338"/>
      <c r="BT77" s="338"/>
      <c r="BU77" s="338"/>
      <c r="BV77" s="338"/>
      <c r="BW77" s="338"/>
      <c r="BX77" s="338"/>
      <c r="BY77" s="338"/>
      <c r="BZ77" s="338"/>
      <c r="CA77" s="338"/>
      <c r="CB77" s="338"/>
      <c r="CC77" s="338"/>
      <c r="CD77" s="338"/>
      <c r="CE77" s="338"/>
      <c r="CF77" s="338"/>
    </row>
    <row r="78" spans="1:84" ht="16.5">
      <c r="A78" s="513" t="s">
        <v>267</v>
      </c>
      <c r="B78" s="514"/>
      <c r="C78" s="515"/>
      <c r="D78" s="534"/>
      <c r="E78" s="536" t="s">
        <v>1292</v>
      </c>
      <c r="F78" s="401"/>
      <c r="G78" s="401"/>
      <c r="H78" s="412"/>
      <c r="I78" s="412"/>
      <c r="J78" s="412"/>
      <c r="K78" s="412"/>
      <c r="L78" s="412"/>
      <c r="M78" s="412"/>
      <c r="Y78" s="405"/>
      <c r="Z78" s="405"/>
      <c r="AA78" s="412"/>
      <c r="AB78" s="412"/>
      <c r="AC78" s="412"/>
      <c r="AY78" s="412"/>
      <c r="AZ78" s="412"/>
      <c r="BA78" s="412"/>
      <c r="BB78" s="412"/>
      <c r="BC78" s="412"/>
      <c r="BD78" s="412"/>
      <c r="BE78" s="412"/>
      <c r="BF78" s="412"/>
      <c r="BG78" s="412"/>
      <c r="BH78" s="412"/>
      <c r="BI78" s="412"/>
      <c r="BJ78" s="412"/>
      <c r="BK78" s="412"/>
      <c r="BL78" s="412"/>
      <c r="BM78" s="412"/>
      <c r="BN78" s="338"/>
      <c r="BO78" s="338"/>
      <c r="BP78" s="338"/>
      <c r="BQ78" s="338"/>
      <c r="BR78" s="338"/>
      <c r="BS78" s="338"/>
      <c r="BT78" s="338"/>
      <c r="BU78" s="338"/>
      <c r="BV78" s="338"/>
      <c r="BW78" s="338"/>
      <c r="BX78" s="338"/>
      <c r="BY78" s="338"/>
      <c r="BZ78" s="338"/>
      <c r="CA78" s="338"/>
      <c r="CB78" s="338"/>
      <c r="CC78" s="338"/>
      <c r="CD78" s="338"/>
      <c r="CE78" s="338"/>
      <c r="CF78" s="338"/>
    </row>
    <row r="79" spans="1:84" ht="16.5">
      <c r="A79" s="513" t="s">
        <v>517</v>
      </c>
      <c r="B79" s="514"/>
      <c r="C79" s="515"/>
      <c r="D79" s="537"/>
      <c r="E79" s="538"/>
      <c r="F79" s="479"/>
      <c r="G79" s="401"/>
      <c r="H79" s="401"/>
      <c r="I79" s="401"/>
      <c r="J79" s="401"/>
      <c r="K79" s="401"/>
      <c r="L79" s="401"/>
      <c r="M79" s="412"/>
      <c r="Y79" s="405"/>
      <c r="Z79" s="405"/>
      <c r="AA79" s="412"/>
      <c r="AB79" s="412"/>
      <c r="AC79" s="412"/>
      <c r="AY79" s="412"/>
      <c r="AZ79" s="412"/>
      <c r="BA79" s="412"/>
      <c r="BB79" s="412"/>
      <c r="BC79" s="412"/>
      <c r="BD79" s="412"/>
      <c r="BE79" s="412"/>
      <c r="BF79" s="412"/>
      <c r="BG79" s="412"/>
      <c r="BH79" s="412"/>
      <c r="BI79" s="412"/>
      <c r="BJ79" s="412"/>
      <c r="BK79" s="412"/>
      <c r="BL79" s="412"/>
      <c r="BM79" s="412"/>
      <c r="BN79" s="338"/>
      <c r="BO79" s="338"/>
      <c r="BP79" s="338"/>
      <c r="BQ79" s="338"/>
      <c r="BR79" s="338"/>
      <c r="BS79" s="338"/>
      <c r="BT79" s="338"/>
      <c r="BU79" s="338"/>
      <c r="BV79" s="338"/>
      <c r="BW79" s="338"/>
      <c r="BX79" s="338"/>
      <c r="BY79" s="338"/>
      <c r="BZ79" s="338"/>
      <c r="CA79" s="338"/>
      <c r="CB79" s="338"/>
      <c r="CC79" s="338"/>
      <c r="CD79" s="338"/>
      <c r="CE79" s="338"/>
      <c r="CF79" s="338"/>
    </row>
    <row r="80" spans="1:84" ht="16.5">
      <c r="A80" s="513" t="s">
        <v>1178</v>
      </c>
      <c r="B80" s="514"/>
      <c r="C80" s="515"/>
      <c r="D80" s="537"/>
      <c r="E80" s="538"/>
      <c r="F80" s="479"/>
      <c r="G80" s="401"/>
      <c r="H80" s="866">
        <f>IF($I$80="El","El",IF($I$80="V","V",IF($J$80="VP","VP",0)))</f>
        <v>0</v>
      </c>
      <c r="I80" s="867" t="str">
        <f>IF($C$80="Fjärrvärme","V",IF($C$80="Olja","V",IF($C$80="Biobränsle","V",IF($C$80="Pellets","V",IF($C$80="Gas","V",IF($C$80="El","El"," "))))))</f>
        <v> </v>
      </c>
      <c r="J80" s="867" t="str">
        <f>IF($C$80="Frånluftvärmepump","VP",IF($C$80="Markvärmepump","VP",IF($C$80="Uteluftsvärmepump L-V","VP",IF($C$80="Uteluftsvärmepump L-L","VP"," "))))</f>
        <v> </v>
      </c>
      <c r="K80" s="401" t="s">
        <v>518</v>
      </c>
      <c r="L80" s="868" t="str">
        <f>IF($C$80="Frånluftvärmepump","FL",IF($C$80="Markvärmepump","BV",IF($C$80="Uteluftsvärmepump L-V","LV",IF($C$80="Uteluftsvärmepump L-L","LL","Ej VP"))))</f>
        <v>Ej VP</v>
      </c>
      <c r="M80" s="542" t="s">
        <v>519</v>
      </c>
      <c r="Y80" s="405"/>
      <c r="Z80" s="405"/>
      <c r="AA80" s="412"/>
      <c r="AB80" s="412"/>
      <c r="AC80" s="412"/>
      <c r="AY80" s="412"/>
      <c r="AZ80" s="412"/>
      <c r="BA80" s="412"/>
      <c r="BB80" s="412"/>
      <c r="BC80" s="412"/>
      <c r="BD80" s="412"/>
      <c r="BE80" s="412"/>
      <c r="BF80" s="412"/>
      <c r="BG80" s="412"/>
      <c r="BH80" s="412"/>
      <c r="BI80" s="412"/>
      <c r="BJ80" s="412"/>
      <c r="BK80" s="412"/>
      <c r="BL80" s="412"/>
      <c r="BM80" s="412"/>
      <c r="BN80" s="338"/>
      <c r="BO80" s="338"/>
      <c r="BP80" s="338"/>
      <c r="BQ80" s="338"/>
      <c r="BR80" s="338"/>
      <c r="BS80" s="338"/>
      <c r="BT80" s="338"/>
      <c r="BU80" s="338"/>
      <c r="BV80" s="338"/>
      <c r="BW80" s="338"/>
      <c r="BX80" s="338"/>
      <c r="BY80" s="338"/>
      <c r="BZ80" s="338"/>
      <c r="CA80" s="338"/>
      <c r="CB80" s="338"/>
      <c r="CC80" s="338"/>
      <c r="CD80" s="338"/>
      <c r="CE80" s="338"/>
      <c r="CF80" s="338"/>
    </row>
    <row r="81" spans="1:84" ht="16.5">
      <c r="A81" s="513" t="s">
        <v>294</v>
      </c>
      <c r="B81" s="514"/>
      <c r="C81" s="544"/>
      <c r="D81" s="534"/>
      <c r="E81" s="412"/>
      <c r="F81" s="401"/>
      <c r="G81" s="404"/>
      <c r="H81" s="866">
        <f>IF($I$80="El","El",IF($I$80="V","V",IF($J$80="VP","V",0)))</f>
        <v>0</v>
      </c>
      <c r="I81" s="422" t="s">
        <v>123</v>
      </c>
      <c r="J81" s="404"/>
      <c r="K81" s="404"/>
      <c r="L81" s="404"/>
      <c r="M81" s="404"/>
      <c r="Y81" s="405"/>
      <c r="Z81" s="405"/>
      <c r="AA81" s="412"/>
      <c r="AB81" s="412"/>
      <c r="AC81" s="412"/>
      <c r="AD81" s="414"/>
      <c r="AE81" s="414"/>
      <c r="AF81" s="414"/>
      <c r="AG81" s="414"/>
      <c r="AH81" s="414"/>
      <c r="AI81" s="414"/>
      <c r="AJ81" s="414"/>
      <c r="AK81" s="414"/>
      <c r="AL81" s="414"/>
      <c r="AM81" s="414"/>
      <c r="AN81" s="414"/>
      <c r="AO81" s="414"/>
      <c r="AP81" s="414"/>
      <c r="AQ81" s="414"/>
      <c r="AR81" s="414"/>
      <c r="AS81" s="412"/>
      <c r="AT81" s="412"/>
      <c r="AU81" s="412"/>
      <c r="AV81" s="412"/>
      <c r="AW81" s="412"/>
      <c r="AX81" s="412"/>
      <c r="AY81" s="412"/>
      <c r="AZ81" s="412"/>
      <c r="BA81" s="412"/>
      <c r="BB81" s="412"/>
      <c r="BC81" s="412"/>
      <c r="BD81" s="412"/>
      <c r="BE81" s="412"/>
      <c r="BF81" s="412"/>
      <c r="BG81" s="412"/>
      <c r="BH81" s="412"/>
      <c r="BI81" s="412"/>
      <c r="BJ81" s="412"/>
      <c r="BK81" s="412"/>
      <c r="BL81" s="412"/>
      <c r="BM81" s="412"/>
      <c r="BN81" s="338"/>
      <c r="BO81" s="338"/>
      <c r="BP81" s="338"/>
      <c r="BQ81" s="338"/>
      <c r="BR81" s="338"/>
      <c r="BS81" s="338"/>
      <c r="BT81" s="338"/>
      <c r="BU81" s="338"/>
      <c r="BV81" s="338"/>
      <c r="BW81" s="338"/>
      <c r="BX81" s="338"/>
      <c r="BY81" s="338"/>
      <c r="BZ81" s="338"/>
      <c r="CA81" s="338"/>
      <c r="CB81" s="338"/>
      <c r="CC81" s="338"/>
      <c r="CD81" s="338"/>
      <c r="CE81" s="338"/>
      <c r="CF81" s="338"/>
    </row>
    <row r="82" spans="1:84" ht="16.5">
      <c r="A82" s="513" t="s">
        <v>604</v>
      </c>
      <c r="B82" s="514"/>
      <c r="C82" s="535"/>
      <c r="D82" s="534"/>
      <c r="E82" s="412"/>
      <c r="F82" s="412"/>
      <c r="G82" s="412"/>
      <c r="H82" s="412"/>
      <c r="I82" s="412"/>
      <c r="J82" s="412"/>
      <c r="K82" s="412"/>
      <c r="L82" s="412"/>
      <c r="M82" s="412"/>
      <c r="Y82" s="405"/>
      <c r="Z82" s="405"/>
      <c r="AA82" s="412"/>
      <c r="AB82" s="412"/>
      <c r="AC82" s="412"/>
      <c r="AD82" s="414"/>
      <c r="AE82" s="414"/>
      <c r="AF82" s="414"/>
      <c r="AG82" s="414"/>
      <c r="AH82" s="414"/>
      <c r="AI82" s="414"/>
      <c r="AJ82" s="414"/>
      <c r="AK82" s="414"/>
      <c r="AL82" s="414"/>
      <c r="AM82" s="414"/>
      <c r="AN82" s="414"/>
      <c r="AO82" s="414"/>
      <c r="AP82" s="414"/>
      <c r="AQ82" s="414"/>
      <c r="AR82" s="414"/>
      <c r="AS82" s="412"/>
      <c r="AT82" s="412"/>
      <c r="AU82" s="412"/>
      <c r="AV82" s="412"/>
      <c r="AW82" s="412"/>
      <c r="AX82" s="412"/>
      <c r="AY82" s="412"/>
      <c r="AZ82" s="412"/>
      <c r="BA82" s="412"/>
      <c r="BB82" s="412"/>
      <c r="BC82" s="412"/>
      <c r="BD82" s="412"/>
      <c r="BE82" s="412"/>
      <c r="BF82" s="412"/>
      <c r="BG82" s="412"/>
      <c r="BH82" s="412"/>
      <c r="BI82" s="412"/>
      <c r="BJ82" s="412"/>
      <c r="BK82" s="412"/>
      <c r="BL82" s="412"/>
      <c r="BM82" s="412"/>
      <c r="BN82" s="338"/>
      <c r="BO82" s="338"/>
      <c r="BP82" s="338"/>
      <c r="BQ82" s="338"/>
      <c r="BR82" s="338"/>
      <c r="BS82" s="338"/>
      <c r="BT82" s="338"/>
      <c r="BU82" s="338"/>
      <c r="BV82" s="338"/>
      <c r="BW82" s="338"/>
      <c r="BX82" s="338"/>
      <c r="BY82" s="338"/>
      <c r="BZ82" s="338"/>
      <c r="CA82" s="338"/>
      <c r="CB82" s="338"/>
      <c r="CC82" s="338"/>
      <c r="CD82" s="338"/>
      <c r="CE82" s="338"/>
      <c r="CF82" s="338"/>
    </row>
    <row r="83" spans="1:84" ht="16.5">
      <c r="A83" s="513" t="s">
        <v>219</v>
      </c>
      <c r="B83" s="514"/>
      <c r="C83" s="535"/>
      <c r="D83" s="534"/>
      <c r="E83" s="414"/>
      <c r="F83" s="414"/>
      <c r="G83" s="414"/>
      <c r="H83" s="414"/>
      <c r="I83" s="414"/>
      <c r="J83" s="414"/>
      <c r="K83" s="414"/>
      <c r="L83" s="414"/>
      <c r="M83" s="414"/>
      <c r="Y83" s="405"/>
      <c r="Z83" s="405"/>
      <c r="AA83" s="412"/>
      <c r="AB83" s="412"/>
      <c r="AC83" s="412"/>
      <c r="AD83" s="414"/>
      <c r="AE83" s="414"/>
      <c r="AF83" s="414"/>
      <c r="AG83" s="414"/>
      <c r="AH83" s="414"/>
      <c r="AI83" s="414"/>
      <c r="AJ83" s="414"/>
      <c r="AK83" s="414"/>
      <c r="AL83" s="414"/>
      <c r="AM83" s="414"/>
      <c r="AN83" s="414"/>
      <c r="AO83" s="414"/>
      <c r="AP83" s="414"/>
      <c r="AQ83" s="414"/>
      <c r="AR83" s="414"/>
      <c r="AS83" s="414"/>
      <c r="AT83" s="414"/>
      <c r="AU83" s="414"/>
      <c r="AV83" s="414"/>
      <c r="AW83" s="414"/>
      <c r="AX83" s="414"/>
      <c r="AY83" s="414"/>
      <c r="AZ83" s="414"/>
      <c r="BA83" s="414"/>
      <c r="BB83" s="414"/>
      <c r="BC83" s="414"/>
      <c r="BD83" s="414"/>
      <c r="BE83" s="414"/>
      <c r="BF83" s="414"/>
      <c r="BG83" s="414"/>
      <c r="BH83" s="414"/>
      <c r="BI83" s="414"/>
      <c r="BJ83" s="414"/>
      <c r="BK83" s="414"/>
      <c r="BL83" s="414"/>
      <c r="BM83" s="414"/>
      <c r="BN83" s="337"/>
      <c r="BO83" s="337"/>
      <c r="BP83" s="337"/>
      <c r="BQ83" s="337"/>
      <c r="BR83" s="337"/>
      <c r="BS83" s="337"/>
      <c r="BT83" s="337"/>
      <c r="BU83" s="337"/>
      <c r="BV83" s="337"/>
      <c r="BW83" s="337"/>
      <c r="BX83" s="337"/>
      <c r="BY83" s="337"/>
      <c r="BZ83" s="337"/>
      <c r="CA83" s="337"/>
      <c r="CB83" s="337"/>
      <c r="CC83" s="337"/>
      <c r="CD83" s="337"/>
      <c r="CE83" s="337"/>
      <c r="CF83" s="337"/>
    </row>
    <row r="84" spans="1:84" ht="16.5">
      <c r="A84" s="513" t="s">
        <v>220</v>
      </c>
      <c r="B84" s="514"/>
      <c r="C84" s="535"/>
      <c r="D84" s="534"/>
      <c r="E84" s="414"/>
      <c r="F84" s="414"/>
      <c r="G84" s="414"/>
      <c r="H84" s="414"/>
      <c r="I84" s="414"/>
      <c r="J84" s="414"/>
      <c r="K84" s="414"/>
      <c r="L84" s="414"/>
      <c r="M84" s="414"/>
      <c r="Y84" s="405"/>
      <c r="Z84" s="405"/>
      <c r="AA84" s="414"/>
      <c r="AB84" s="414"/>
      <c r="AC84" s="412"/>
      <c r="AD84" s="414"/>
      <c r="AE84" s="414"/>
      <c r="AF84" s="414"/>
      <c r="AG84" s="414"/>
      <c r="AH84" s="414"/>
      <c r="AI84" s="414"/>
      <c r="AJ84" s="414"/>
      <c r="AK84" s="414"/>
      <c r="AL84" s="414"/>
      <c r="AM84" s="414"/>
      <c r="AN84" s="414"/>
      <c r="AO84" s="414"/>
      <c r="AP84" s="414"/>
      <c r="AQ84" s="414"/>
      <c r="AR84" s="414"/>
      <c r="AS84" s="414"/>
      <c r="AT84" s="414"/>
      <c r="AU84" s="414"/>
      <c r="AV84" s="414"/>
      <c r="AW84" s="414"/>
      <c r="AX84" s="414"/>
      <c r="AY84" s="414"/>
      <c r="AZ84" s="414"/>
      <c r="BA84" s="414"/>
      <c r="BB84" s="414"/>
      <c r="BC84" s="414"/>
      <c r="BD84" s="414"/>
      <c r="BE84" s="414"/>
      <c r="BF84" s="414"/>
      <c r="BG84" s="414"/>
      <c r="BH84" s="414"/>
      <c r="BI84" s="414"/>
      <c r="BJ84" s="414"/>
      <c r="BK84" s="414"/>
      <c r="BL84" s="414"/>
      <c r="BM84" s="414"/>
      <c r="BN84" s="337"/>
      <c r="BO84" s="337"/>
      <c r="BP84" s="337"/>
      <c r="BQ84" s="337"/>
      <c r="BR84" s="337"/>
      <c r="BS84" s="337"/>
      <c r="BT84" s="337"/>
      <c r="BU84" s="337"/>
      <c r="BV84" s="337"/>
      <c r="BW84" s="337"/>
      <c r="BX84" s="337"/>
      <c r="BY84" s="337"/>
      <c r="BZ84" s="337"/>
      <c r="CA84" s="337"/>
      <c r="CB84" s="337"/>
      <c r="CC84" s="337"/>
      <c r="CD84" s="337"/>
      <c r="CE84" s="337"/>
      <c r="CF84" s="337"/>
    </row>
    <row r="85" spans="1:84" ht="16.5">
      <c r="A85" s="513" t="s">
        <v>221</v>
      </c>
      <c r="B85" s="514"/>
      <c r="C85" s="535"/>
      <c r="D85" s="534"/>
      <c r="E85" s="414"/>
      <c r="F85" s="414"/>
      <c r="G85" s="414"/>
      <c r="Y85" s="405"/>
      <c r="Z85" s="405"/>
      <c r="AA85" s="414"/>
      <c r="AB85" s="414"/>
      <c r="AC85" s="414"/>
      <c r="AD85" s="412"/>
      <c r="AE85" s="412"/>
      <c r="AF85" s="412"/>
      <c r="AG85" s="414"/>
      <c r="AH85" s="414"/>
      <c r="AI85" s="414"/>
      <c r="AJ85" s="412"/>
      <c r="AK85" s="412"/>
      <c r="AL85" s="412"/>
      <c r="AM85" s="412"/>
      <c r="AN85" s="412"/>
      <c r="AO85" s="412"/>
      <c r="AP85" s="412"/>
      <c r="AQ85" s="412"/>
      <c r="AR85" s="412"/>
      <c r="AS85" s="414"/>
      <c r="AT85" s="414"/>
      <c r="AU85" s="414"/>
      <c r="AV85" s="414"/>
      <c r="AW85" s="414"/>
      <c r="AX85" s="414"/>
      <c r="AY85" s="414"/>
      <c r="AZ85" s="414"/>
      <c r="BA85" s="414"/>
      <c r="BB85" s="414"/>
      <c r="BC85" s="414"/>
      <c r="BD85" s="414"/>
      <c r="BE85" s="414"/>
      <c r="BF85" s="414"/>
      <c r="BG85" s="414"/>
      <c r="BH85" s="414"/>
      <c r="BI85" s="414"/>
      <c r="BJ85" s="414"/>
      <c r="BK85" s="414"/>
      <c r="BL85" s="414"/>
      <c r="BM85" s="414"/>
      <c r="BN85" s="337"/>
      <c r="BO85" s="337"/>
      <c r="BP85" s="337"/>
      <c r="BQ85" s="337"/>
      <c r="BR85" s="337"/>
      <c r="BS85" s="337"/>
      <c r="BT85" s="337"/>
      <c r="BU85" s="337"/>
      <c r="BV85" s="337"/>
      <c r="BW85" s="337"/>
      <c r="BX85" s="337"/>
      <c r="BY85" s="337"/>
      <c r="BZ85" s="337"/>
      <c r="CA85" s="337"/>
      <c r="CB85" s="337"/>
      <c r="CC85" s="337"/>
      <c r="CD85" s="337"/>
      <c r="CE85" s="337"/>
      <c r="CF85" s="337"/>
    </row>
    <row r="86" spans="1:84" ht="12.75">
      <c r="A86" s="414"/>
      <c r="B86" s="414"/>
      <c r="C86" s="414"/>
      <c r="D86" s="414"/>
      <c r="E86" s="414"/>
      <c r="F86" s="414"/>
      <c r="G86" s="414"/>
      <c r="H86" s="414"/>
      <c r="I86" s="414"/>
      <c r="J86" s="414"/>
      <c r="K86" s="414"/>
      <c r="L86" s="414"/>
      <c r="M86" s="414"/>
      <c r="Y86" s="405"/>
      <c r="Z86" s="405"/>
      <c r="AA86" s="414"/>
      <c r="AB86" s="414"/>
      <c r="AC86" s="414"/>
      <c r="AD86" s="412"/>
      <c r="AE86" s="412"/>
      <c r="AF86" s="412"/>
      <c r="AG86" s="414"/>
      <c r="AH86" s="414"/>
      <c r="AI86" s="414"/>
      <c r="AJ86" s="412"/>
      <c r="AK86" s="412"/>
      <c r="AL86" s="412"/>
      <c r="AM86" s="412"/>
      <c r="AN86" s="412"/>
      <c r="AO86" s="412"/>
      <c r="AP86" s="412"/>
      <c r="AQ86" s="412"/>
      <c r="AR86" s="412"/>
      <c r="AS86" s="414"/>
      <c r="AT86" s="414"/>
      <c r="AU86" s="414"/>
      <c r="AV86" s="414"/>
      <c r="AW86" s="414"/>
      <c r="AX86" s="414"/>
      <c r="AY86" s="414"/>
      <c r="AZ86" s="414"/>
      <c r="BA86" s="414"/>
      <c r="BB86" s="414"/>
      <c r="BC86" s="414"/>
      <c r="BD86" s="414"/>
      <c r="BE86" s="414"/>
      <c r="BF86" s="414"/>
      <c r="BG86" s="414"/>
      <c r="BH86" s="414"/>
      <c r="BI86" s="414"/>
      <c r="BJ86" s="414"/>
      <c r="BK86" s="414"/>
      <c r="BL86" s="414"/>
      <c r="BM86" s="414"/>
      <c r="BN86" s="337"/>
      <c r="BO86" s="337"/>
      <c r="BP86" s="337"/>
      <c r="BQ86" s="337"/>
      <c r="BR86" s="337"/>
      <c r="BS86" s="337"/>
      <c r="BT86" s="337"/>
      <c r="BU86" s="337"/>
      <c r="BV86" s="337"/>
      <c r="BW86" s="337"/>
      <c r="BX86" s="337"/>
      <c r="BY86" s="337"/>
      <c r="BZ86" s="337"/>
      <c r="CA86" s="337"/>
      <c r="CB86" s="337"/>
      <c r="CC86" s="337"/>
      <c r="CD86" s="337"/>
      <c r="CE86" s="337"/>
      <c r="CF86" s="337"/>
    </row>
    <row r="87" spans="1:84" ht="12.75">
      <c r="A87" s="414"/>
      <c r="B87" s="414"/>
      <c r="C87" s="414"/>
      <c r="D87" s="414"/>
      <c r="E87" s="414"/>
      <c r="F87" s="414"/>
      <c r="G87" s="414"/>
      <c r="H87" s="414"/>
      <c r="I87" s="414"/>
      <c r="J87" s="414"/>
      <c r="K87" s="414"/>
      <c r="L87" s="414"/>
      <c r="M87" s="414"/>
      <c r="Y87" s="405"/>
      <c r="Z87" s="405"/>
      <c r="AA87" s="414"/>
      <c r="AB87" s="414"/>
      <c r="AC87" s="414"/>
      <c r="AD87" s="412"/>
      <c r="AE87" s="412"/>
      <c r="AF87" s="412"/>
      <c r="AG87" s="414"/>
      <c r="AH87" s="414"/>
      <c r="AI87" s="414"/>
      <c r="AJ87" s="412"/>
      <c r="AK87" s="412"/>
      <c r="AL87" s="412"/>
      <c r="AM87" s="412"/>
      <c r="AN87" s="412"/>
      <c r="AO87" s="412"/>
      <c r="AP87" s="412"/>
      <c r="AQ87" s="412"/>
      <c r="AR87" s="412"/>
      <c r="AS87" s="414"/>
      <c r="AT87" s="414"/>
      <c r="AU87" s="414"/>
      <c r="AV87" s="414"/>
      <c r="AW87" s="414"/>
      <c r="AX87" s="414"/>
      <c r="AY87" s="414"/>
      <c r="AZ87" s="414"/>
      <c r="BA87" s="414"/>
      <c r="BB87" s="414"/>
      <c r="BC87" s="414"/>
      <c r="BD87" s="414"/>
      <c r="BE87" s="414"/>
      <c r="BF87" s="414"/>
      <c r="BG87" s="414"/>
      <c r="BH87" s="414"/>
      <c r="BI87" s="414"/>
      <c r="BJ87" s="414"/>
      <c r="BK87" s="414"/>
      <c r="BL87" s="414"/>
      <c r="BM87" s="414"/>
      <c r="BN87" s="337"/>
      <c r="BO87" s="337"/>
      <c r="BP87" s="337"/>
      <c r="BQ87" s="337"/>
      <c r="BR87" s="337"/>
      <c r="BS87" s="337"/>
      <c r="BT87" s="337"/>
      <c r="BU87" s="337"/>
      <c r="BV87" s="337"/>
      <c r="BW87" s="337"/>
      <c r="BX87" s="337"/>
      <c r="BY87" s="337"/>
      <c r="BZ87" s="337"/>
      <c r="CA87" s="337"/>
      <c r="CB87" s="337"/>
      <c r="CC87" s="337"/>
      <c r="CD87" s="337"/>
      <c r="CE87" s="337"/>
      <c r="CF87" s="337"/>
    </row>
    <row r="88" spans="1:84" ht="16.5">
      <c r="A88" s="439" t="s">
        <v>611</v>
      </c>
      <c r="B88" s="440"/>
      <c r="C88" s="440"/>
      <c r="D88" s="440"/>
      <c r="E88" s="545" t="s">
        <v>1288</v>
      </c>
      <c r="F88" s="545" t="s">
        <v>1289</v>
      </c>
      <c r="G88" s="545" t="s">
        <v>577</v>
      </c>
      <c r="H88" s="546"/>
      <c r="I88" s="462"/>
      <c r="J88" s="414"/>
      <c r="K88" s="414"/>
      <c r="L88" s="414"/>
      <c r="M88" s="414"/>
      <c r="Y88" s="405"/>
      <c r="Z88" s="405"/>
      <c r="AA88" s="414"/>
      <c r="AB88" s="414"/>
      <c r="AC88" s="414"/>
      <c r="AD88" s="412"/>
      <c r="AE88" s="412"/>
      <c r="AF88" s="412"/>
      <c r="AG88" s="414"/>
      <c r="AH88" s="414"/>
      <c r="AI88" s="414"/>
      <c r="AJ88" s="412"/>
      <c r="AK88" s="412"/>
      <c r="AL88" s="412"/>
      <c r="AM88" s="412"/>
      <c r="AN88" s="412"/>
      <c r="AO88" s="412"/>
      <c r="AP88" s="412"/>
      <c r="AQ88" s="412"/>
      <c r="AR88" s="412"/>
      <c r="AS88" s="414"/>
      <c r="AT88" s="414"/>
      <c r="AU88" s="414"/>
      <c r="AV88" s="414"/>
      <c r="AW88" s="414"/>
      <c r="AX88" s="414"/>
      <c r="AY88" s="414"/>
      <c r="AZ88" s="414"/>
      <c r="BA88" s="414"/>
      <c r="BB88" s="414"/>
      <c r="BC88" s="414"/>
      <c r="BD88" s="414"/>
      <c r="BE88" s="414"/>
      <c r="BF88" s="414"/>
      <c r="BG88" s="414"/>
      <c r="BH88" s="414"/>
      <c r="BI88" s="414"/>
      <c r="BJ88" s="414"/>
      <c r="BK88" s="414"/>
      <c r="BL88" s="414"/>
      <c r="BM88" s="414"/>
      <c r="BN88" s="337"/>
      <c r="BO88" s="337"/>
      <c r="BP88" s="337"/>
      <c r="BQ88" s="337"/>
      <c r="BR88" s="337"/>
      <c r="BS88" s="337"/>
      <c r="BT88" s="337"/>
      <c r="BU88" s="337"/>
      <c r="BV88" s="337"/>
      <c r="BW88" s="337"/>
      <c r="BX88" s="337"/>
      <c r="BY88" s="337"/>
      <c r="BZ88" s="337"/>
      <c r="CA88" s="337"/>
      <c r="CB88" s="337"/>
      <c r="CC88" s="337"/>
      <c r="CD88" s="337"/>
      <c r="CE88" s="337"/>
      <c r="CF88" s="337"/>
    </row>
    <row r="89" spans="1:84" ht="16.5">
      <c r="A89" s="429"/>
      <c r="B89" s="547"/>
      <c r="C89" s="547"/>
      <c r="D89" s="514" t="s">
        <v>612</v>
      </c>
      <c r="E89" s="548" t="str">
        <f>IF(G89="JA","X",IF(G89="Nej"," "," "))</f>
        <v> </v>
      </c>
      <c r="F89" s="548" t="str">
        <f>IF(G89="JA"," ",IF(G89="Nej","X"," "))</f>
        <v>X</v>
      </c>
      <c r="G89" s="549" t="s">
        <v>1289</v>
      </c>
      <c r="H89" s="462"/>
      <c r="I89" s="462"/>
      <c r="J89" s="414"/>
      <c r="K89" s="414"/>
      <c r="L89" s="414"/>
      <c r="M89" s="414"/>
      <c r="Y89" s="405"/>
      <c r="Z89" s="405"/>
      <c r="AA89" s="414"/>
      <c r="AB89" s="414"/>
      <c r="AC89" s="414"/>
      <c r="AD89" s="412"/>
      <c r="AE89" s="412"/>
      <c r="AF89" s="412"/>
      <c r="AG89" s="414"/>
      <c r="AH89" s="414"/>
      <c r="AI89" s="414"/>
      <c r="AJ89" s="412"/>
      <c r="AK89" s="412"/>
      <c r="AL89" s="412"/>
      <c r="AM89" s="412"/>
      <c r="AN89" s="412"/>
      <c r="AO89" s="412"/>
      <c r="AP89" s="412"/>
      <c r="AQ89" s="412"/>
      <c r="AR89" s="412"/>
      <c r="AS89" s="412"/>
      <c r="AT89" s="412"/>
      <c r="AU89" s="412"/>
      <c r="AV89" s="412"/>
      <c r="AW89" s="412"/>
      <c r="AX89" s="412"/>
      <c r="AY89" s="412"/>
      <c r="AZ89" s="412"/>
      <c r="BA89" s="412"/>
      <c r="BB89" s="412"/>
      <c r="BC89" s="412"/>
      <c r="BD89" s="412"/>
      <c r="BE89" s="412"/>
      <c r="BF89" s="412"/>
      <c r="BG89" s="412"/>
      <c r="BH89" s="412"/>
      <c r="BI89" s="412"/>
      <c r="BJ89" s="412"/>
      <c r="BK89" s="412"/>
      <c r="BL89" s="412"/>
      <c r="BM89" s="412"/>
      <c r="BN89" s="338"/>
      <c r="BO89" s="338"/>
      <c r="BP89" s="338"/>
      <c r="BQ89" s="338"/>
      <c r="BR89" s="338"/>
      <c r="BS89" s="338"/>
      <c r="BT89" s="338"/>
      <c r="BU89" s="338"/>
      <c r="BV89" s="338"/>
      <c r="BW89" s="338"/>
      <c r="BX89" s="338"/>
      <c r="BY89" s="338"/>
      <c r="BZ89" s="338"/>
      <c r="CA89" s="338"/>
      <c r="CB89" s="338"/>
      <c r="CC89" s="338"/>
      <c r="CD89" s="338"/>
      <c r="CE89" s="338"/>
      <c r="CF89" s="338"/>
    </row>
    <row r="90" spans="1:84" ht="12.75">
      <c r="A90" s="550"/>
      <c r="B90" s="550"/>
      <c r="C90" s="550"/>
      <c r="D90" s="551"/>
      <c r="E90" s="552" t="s">
        <v>1126</v>
      </c>
      <c r="F90" s="552" t="s">
        <v>1238</v>
      </c>
      <c r="G90" s="552" t="s">
        <v>1215</v>
      </c>
      <c r="H90" s="552" t="s">
        <v>591</v>
      </c>
      <c r="I90" s="552" t="s">
        <v>418</v>
      </c>
      <c r="J90" s="414"/>
      <c r="K90" s="414"/>
      <c r="L90" s="414"/>
      <c r="M90" s="414"/>
      <c r="Y90" s="405"/>
      <c r="Z90" s="405"/>
      <c r="AA90" s="414"/>
      <c r="AB90" s="414"/>
      <c r="AC90" s="414"/>
      <c r="AD90" s="412"/>
      <c r="AE90" s="412"/>
      <c r="AF90" s="412"/>
      <c r="AG90" s="414"/>
      <c r="AH90" s="414"/>
      <c r="AI90" s="414"/>
      <c r="AJ90" s="412"/>
      <c r="AK90" s="412"/>
      <c r="AL90" s="412"/>
      <c r="AM90" s="412"/>
      <c r="AN90" s="412"/>
      <c r="AO90" s="412"/>
      <c r="AP90" s="412"/>
      <c r="AQ90" s="412"/>
      <c r="AR90" s="412"/>
      <c r="AS90" s="412"/>
      <c r="AT90" s="412"/>
      <c r="AU90" s="412"/>
      <c r="AV90" s="412"/>
      <c r="AW90" s="412"/>
      <c r="AX90" s="412"/>
      <c r="AY90" s="412"/>
      <c r="AZ90" s="412"/>
      <c r="BA90" s="412"/>
      <c r="BB90" s="412"/>
      <c r="BC90" s="412"/>
      <c r="BD90" s="412"/>
      <c r="BE90" s="412"/>
      <c r="BF90" s="412"/>
      <c r="BG90" s="412"/>
      <c r="BH90" s="412"/>
      <c r="BI90" s="412"/>
      <c r="BJ90" s="412"/>
      <c r="BK90" s="412"/>
      <c r="BL90" s="412"/>
      <c r="BM90" s="412"/>
      <c r="BN90" s="338"/>
      <c r="BO90" s="338"/>
      <c r="BP90" s="338"/>
      <c r="BQ90" s="338"/>
      <c r="BR90" s="338"/>
      <c r="BS90" s="338"/>
      <c r="BT90" s="338"/>
      <c r="BU90" s="338"/>
      <c r="BV90" s="338"/>
      <c r="BW90" s="338"/>
      <c r="BX90" s="338"/>
      <c r="BY90" s="338"/>
      <c r="BZ90" s="338"/>
      <c r="CA90" s="338"/>
      <c r="CB90" s="338"/>
      <c r="CC90" s="338"/>
      <c r="CD90" s="338"/>
      <c r="CE90" s="338"/>
      <c r="CF90" s="338"/>
    </row>
    <row r="91" spans="1:84" ht="16.5">
      <c r="A91" s="429"/>
      <c r="B91" s="547"/>
      <c r="C91" s="547"/>
      <c r="D91" s="514" t="s">
        <v>613</v>
      </c>
      <c r="E91" s="549"/>
      <c r="F91" s="549"/>
      <c r="G91" s="549"/>
      <c r="H91" s="549"/>
      <c r="I91" s="549"/>
      <c r="J91" s="869" t="str">
        <f>IF(E91="X","FTX",IF(F91="X","FT",IF(G91="X","F",IF(H91="F+X","FX",IF(I91="X","S"," ")))))</f>
        <v> </v>
      </c>
      <c r="K91" s="414"/>
      <c r="L91" s="414"/>
      <c r="M91" s="414"/>
      <c r="Y91" s="405"/>
      <c r="Z91" s="405"/>
      <c r="AA91" s="414"/>
      <c r="AB91" s="414"/>
      <c r="AC91" s="414"/>
      <c r="AD91" s="405"/>
      <c r="AE91" s="405"/>
      <c r="AF91" s="405"/>
      <c r="AG91" s="405"/>
      <c r="AH91" s="405"/>
      <c r="AI91" s="405"/>
      <c r="AJ91" s="405"/>
      <c r="AK91" s="405"/>
      <c r="AL91" s="405"/>
      <c r="AM91" s="405"/>
      <c r="AN91" s="405"/>
      <c r="AO91" s="405"/>
      <c r="AP91" s="405"/>
      <c r="AQ91" s="405"/>
      <c r="AR91" s="405"/>
      <c r="AS91" s="412"/>
      <c r="AT91" s="412"/>
      <c r="AU91" s="412"/>
      <c r="AV91" s="412"/>
      <c r="AW91" s="412"/>
      <c r="AX91" s="412"/>
      <c r="AY91" s="412"/>
      <c r="AZ91" s="412"/>
      <c r="BA91" s="412"/>
      <c r="BB91" s="412"/>
      <c r="BC91" s="412"/>
      <c r="BD91" s="412"/>
      <c r="BE91" s="412"/>
      <c r="BF91" s="412"/>
      <c r="BG91" s="412"/>
      <c r="BH91" s="412"/>
      <c r="BI91" s="412"/>
      <c r="BJ91" s="412"/>
      <c r="BK91" s="412"/>
      <c r="BL91" s="412"/>
      <c r="BM91" s="412"/>
      <c r="BN91" s="338"/>
      <c r="BO91" s="338"/>
      <c r="BP91" s="338"/>
      <c r="BQ91" s="338"/>
      <c r="BR91" s="338"/>
      <c r="BS91" s="338"/>
      <c r="BT91" s="338"/>
      <c r="BU91" s="338"/>
      <c r="BV91" s="338"/>
      <c r="BW91" s="338"/>
      <c r="BX91" s="338"/>
      <c r="BY91" s="338"/>
      <c r="BZ91" s="338"/>
      <c r="CA91" s="338"/>
      <c r="CB91" s="338"/>
      <c r="CC91" s="338"/>
      <c r="CD91" s="338"/>
      <c r="CE91" s="338"/>
      <c r="CF91" s="338"/>
    </row>
    <row r="92" spans="1:84" ht="16.5">
      <c r="A92" s="440"/>
      <c r="B92" s="440"/>
      <c r="C92" s="440"/>
      <c r="D92" s="440"/>
      <c r="E92" s="545" t="s">
        <v>1288</v>
      </c>
      <c r="F92" s="545" t="s">
        <v>1289</v>
      </c>
      <c r="G92" s="545" t="s">
        <v>577</v>
      </c>
      <c r="H92" s="545" t="s">
        <v>967</v>
      </c>
      <c r="I92" s="545" t="s">
        <v>496</v>
      </c>
      <c r="J92" s="414"/>
      <c r="K92" s="414"/>
      <c r="L92" s="414"/>
      <c r="M92" s="414"/>
      <c r="Y92" s="405"/>
      <c r="Z92" s="405"/>
      <c r="AA92" s="414"/>
      <c r="AB92" s="414"/>
      <c r="AC92" s="414"/>
      <c r="AD92" s="412"/>
      <c r="AE92" s="412"/>
      <c r="AF92" s="412"/>
      <c r="AG92" s="414"/>
      <c r="AH92" s="414"/>
      <c r="AI92" s="414"/>
      <c r="AJ92" s="412"/>
      <c r="AK92" s="412"/>
      <c r="AL92" s="412"/>
      <c r="AM92" s="412"/>
      <c r="AN92" s="412"/>
      <c r="AO92" s="412"/>
      <c r="AP92" s="412"/>
      <c r="AQ92" s="412"/>
      <c r="AR92" s="412"/>
      <c r="AS92" s="412"/>
      <c r="AT92" s="412"/>
      <c r="AU92" s="412"/>
      <c r="AV92" s="412"/>
      <c r="AW92" s="412"/>
      <c r="AX92" s="412"/>
      <c r="AY92" s="412"/>
      <c r="AZ92" s="412"/>
      <c r="BA92" s="412"/>
      <c r="BB92" s="412"/>
      <c r="BC92" s="412"/>
      <c r="BD92" s="412"/>
      <c r="BE92" s="412"/>
      <c r="BF92" s="412"/>
      <c r="BG92" s="412"/>
      <c r="BH92" s="412"/>
      <c r="BI92" s="412"/>
      <c r="BJ92" s="412"/>
      <c r="BK92" s="412"/>
      <c r="BL92" s="412"/>
      <c r="BM92" s="412"/>
      <c r="BN92" s="338"/>
      <c r="BO92" s="338"/>
      <c r="BP92" s="338"/>
      <c r="BQ92" s="338"/>
      <c r="BR92" s="338"/>
      <c r="BS92" s="338"/>
      <c r="BT92" s="338"/>
      <c r="BU92" s="338"/>
      <c r="BV92" s="338"/>
      <c r="BW92" s="338"/>
      <c r="BX92" s="338"/>
      <c r="BY92" s="338"/>
      <c r="BZ92" s="338"/>
      <c r="CA92" s="338"/>
      <c r="CB92" s="338"/>
      <c r="CC92" s="338"/>
      <c r="CD92" s="338"/>
      <c r="CE92" s="338"/>
      <c r="CF92" s="338"/>
    </row>
    <row r="93" spans="1:84" ht="16.5">
      <c r="A93" s="429"/>
      <c r="B93" s="547"/>
      <c r="C93" s="547"/>
      <c r="D93" s="514" t="s">
        <v>614</v>
      </c>
      <c r="E93" s="548" t="str">
        <f>IF(G93="JA","X",IF(G93="Nej"," "," "))</f>
        <v>X</v>
      </c>
      <c r="F93" s="548" t="str">
        <f>IF(G93="JA"," ",IF(G93="Nej","X"," "))</f>
        <v> </v>
      </c>
      <c r="G93" s="549" t="s">
        <v>1288</v>
      </c>
      <c r="H93" s="521" t="str">
        <f>IF($I$93&gt;0,"X"," ")</f>
        <v> </v>
      </c>
      <c r="I93" s="554">
        <v>0</v>
      </c>
      <c r="J93" s="414"/>
      <c r="K93" s="414"/>
      <c r="L93" s="414"/>
      <c r="M93" s="414"/>
      <c r="Y93" s="405"/>
      <c r="Z93" s="405"/>
      <c r="AA93" s="414"/>
      <c r="AB93" s="414"/>
      <c r="AC93" s="414"/>
      <c r="AD93" s="412"/>
      <c r="AE93" s="412"/>
      <c r="AF93" s="412"/>
      <c r="AG93" s="414"/>
      <c r="AH93" s="414"/>
      <c r="AI93" s="414"/>
      <c r="AJ93" s="412"/>
      <c r="AK93" s="412"/>
      <c r="AL93" s="412"/>
      <c r="AM93" s="412"/>
      <c r="AN93" s="412"/>
      <c r="AO93" s="412"/>
      <c r="AP93" s="412"/>
      <c r="AQ93" s="412"/>
      <c r="AR93" s="412"/>
      <c r="AS93" s="412"/>
      <c r="AT93" s="412"/>
      <c r="AU93" s="412"/>
      <c r="AV93" s="412"/>
      <c r="AW93" s="412"/>
      <c r="AX93" s="412"/>
      <c r="AY93" s="412"/>
      <c r="AZ93" s="412"/>
      <c r="BA93" s="412"/>
      <c r="BB93" s="412"/>
      <c r="BC93" s="412"/>
      <c r="BD93" s="412"/>
      <c r="BE93" s="412"/>
      <c r="BF93" s="412"/>
      <c r="BG93" s="412"/>
      <c r="BH93" s="412"/>
      <c r="BI93" s="412"/>
      <c r="BJ93" s="412"/>
      <c r="BK93" s="412"/>
      <c r="BL93" s="412"/>
      <c r="BM93" s="412"/>
      <c r="BN93" s="338"/>
      <c r="BO93" s="338"/>
      <c r="BP93" s="338"/>
      <c r="BQ93" s="338"/>
      <c r="BR93" s="338"/>
      <c r="BS93" s="338"/>
      <c r="BT93" s="338"/>
      <c r="BU93" s="338"/>
      <c r="BV93" s="338"/>
      <c r="BW93" s="338"/>
      <c r="BX93" s="338"/>
      <c r="BY93" s="338"/>
      <c r="BZ93" s="338"/>
      <c r="CA93" s="338"/>
      <c r="CB93" s="338"/>
      <c r="CC93" s="338"/>
      <c r="CD93" s="338"/>
      <c r="CE93" s="338"/>
      <c r="CF93" s="338"/>
    </row>
    <row r="94" spans="1:84" ht="16.5">
      <c r="A94" s="462"/>
      <c r="B94" s="462"/>
      <c r="C94" s="462"/>
      <c r="D94" s="462"/>
      <c r="E94" s="462"/>
      <c r="F94" s="462"/>
      <c r="G94" s="462"/>
      <c r="H94" s="414"/>
      <c r="I94" s="414"/>
      <c r="J94" s="414"/>
      <c r="K94" s="414"/>
      <c r="L94" s="414"/>
      <c r="M94" s="414"/>
      <c r="Y94" s="414"/>
      <c r="Z94" s="414"/>
      <c r="AA94" s="414"/>
      <c r="AB94" s="414"/>
      <c r="AC94" s="414"/>
      <c r="AD94" s="412"/>
      <c r="AE94" s="412"/>
      <c r="AF94" s="412"/>
      <c r="AG94" s="414"/>
      <c r="AH94" s="414"/>
      <c r="AI94" s="414"/>
      <c r="AJ94" s="412"/>
      <c r="AK94" s="412"/>
      <c r="AL94" s="412"/>
      <c r="AM94" s="412"/>
      <c r="AN94" s="412"/>
      <c r="AO94" s="412"/>
      <c r="AP94" s="412"/>
      <c r="AQ94" s="412"/>
      <c r="AR94" s="412"/>
      <c r="AS94" s="412"/>
      <c r="AT94" s="412"/>
      <c r="AU94" s="412"/>
      <c r="AV94" s="412"/>
      <c r="AW94" s="412"/>
      <c r="AX94" s="412"/>
      <c r="AY94" s="412"/>
      <c r="AZ94" s="412"/>
      <c r="BA94" s="412"/>
      <c r="BB94" s="412"/>
      <c r="BC94" s="412"/>
      <c r="BD94" s="412"/>
      <c r="BE94" s="412"/>
      <c r="BF94" s="412"/>
      <c r="BG94" s="412"/>
      <c r="BH94" s="412"/>
      <c r="BI94" s="412"/>
      <c r="BJ94" s="412"/>
      <c r="BK94" s="412"/>
      <c r="BL94" s="412"/>
      <c r="BM94" s="412"/>
      <c r="BN94" s="338"/>
      <c r="BO94" s="338"/>
      <c r="BP94" s="338"/>
      <c r="BQ94" s="338"/>
      <c r="BR94" s="338"/>
      <c r="BS94" s="338"/>
      <c r="BT94" s="338"/>
      <c r="BU94" s="338"/>
      <c r="BV94" s="338"/>
      <c r="BW94" s="338"/>
      <c r="BX94" s="338"/>
      <c r="BY94" s="338"/>
      <c r="BZ94" s="338"/>
      <c r="CA94" s="338"/>
      <c r="CB94" s="338"/>
      <c r="CC94" s="338"/>
      <c r="CD94" s="338"/>
      <c r="CE94" s="338"/>
      <c r="CF94" s="338"/>
    </row>
    <row r="95" spans="1:65" ht="16.5">
      <c r="A95" s="439" t="s">
        <v>230</v>
      </c>
      <c r="B95" s="440"/>
      <c r="C95" s="440"/>
      <c r="D95" s="440"/>
      <c r="E95" s="545" t="s">
        <v>1288</v>
      </c>
      <c r="F95" s="545" t="s">
        <v>1289</v>
      </c>
      <c r="G95" s="545" t="s">
        <v>577</v>
      </c>
      <c r="H95" s="439" t="s">
        <v>65</v>
      </c>
      <c r="I95" s="440"/>
      <c r="J95" s="440"/>
      <c r="K95" s="440"/>
      <c r="L95" s="440"/>
      <c r="M95" s="440"/>
      <c r="Y95" s="414"/>
      <c r="Z95" s="414"/>
      <c r="AA95" s="414" t="s">
        <v>388</v>
      </c>
      <c r="AB95" s="414"/>
      <c r="AC95" s="414"/>
      <c r="AD95" s="412"/>
      <c r="AE95" s="412"/>
      <c r="AF95" s="412"/>
      <c r="AG95" s="414"/>
      <c r="AH95" s="414"/>
      <c r="AI95" s="414"/>
      <c r="AJ95" s="412"/>
      <c r="AK95" s="412"/>
      <c r="AL95" s="412"/>
      <c r="AM95" s="412"/>
      <c r="AN95" s="412"/>
      <c r="AO95" s="412"/>
      <c r="AP95" s="412"/>
      <c r="AQ95" s="412"/>
      <c r="AR95" s="412"/>
      <c r="AS95" s="405"/>
      <c r="AT95" s="405"/>
      <c r="AU95" s="405"/>
      <c r="AV95" s="405"/>
      <c r="AW95" s="405"/>
      <c r="AX95" s="405"/>
      <c r="AY95" s="405"/>
      <c r="AZ95" s="405"/>
      <c r="BA95" s="405"/>
      <c r="BB95" s="405"/>
      <c r="BC95" s="405"/>
      <c r="BD95" s="405"/>
      <c r="BE95" s="405"/>
      <c r="BF95" s="405"/>
      <c r="BG95" s="405"/>
      <c r="BH95" s="405"/>
      <c r="BI95" s="405"/>
      <c r="BJ95" s="405"/>
      <c r="BK95" s="405"/>
      <c r="BL95" s="405"/>
      <c r="BM95" s="405"/>
    </row>
    <row r="96" spans="1:84" ht="16.5">
      <c r="A96" s="429"/>
      <c r="B96" s="547"/>
      <c r="C96" s="547"/>
      <c r="D96" s="514" t="s">
        <v>67</v>
      </c>
      <c r="E96" s="548" t="str">
        <f>IF(G96="JA","X",IF(G96="Nej"," "," "))</f>
        <v> </v>
      </c>
      <c r="F96" s="548" t="str">
        <f>IF(G96="JA"," ",IF(G96="Nej","X"," "))</f>
        <v>X</v>
      </c>
      <c r="G96" s="549" t="s">
        <v>1289</v>
      </c>
      <c r="H96" s="429"/>
      <c r="I96" s="547"/>
      <c r="J96" s="547"/>
      <c r="K96" s="547"/>
      <c r="L96" s="514" t="s">
        <v>81</v>
      </c>
      <c r="M96" s="555"/>
      <c r="Y96" s="414"/>
      <c r="Z96" s="414"/>
      <c r="AA96" s="414"/>
      <c r="AB96" s="414"/>
      <c r="AC96" s="414"/>
      <c r="AD96" s="405"/>
      <c r="AE96" s="405"/>
      <c r="AF96" s="405"/>
      <c r="AG96" s="405"/>
      <c r="AH96" s="405"/>
      <c r="AI96" s="405"/>
      <c r="AJ96" s="405"/>
      <c r="AK96" s="405"/>
      <c r="AL96" s="405"/>
      <c r="AM96" s="405"/>
      <c r="AN96" s="405"/>
      <c r="AO96" s="405"/>
      <c r="AP96" s="405"/>
      <c r="AQ96" s="405"/>
      <c r="AR96" s="405"/>
      <c r="AS96" s="412"/>
      <c r="AT96" s="412"/>
      <c r="AU96" s="412"/>
      <c r="AV96" s="412"/>
      <c r="AW96" s="412"/>
      <c r="AX96" s="412"/>
      <c r="AY96" s="412"/>
      <c r="AZ96" s="412"/>
      <c r="BA96" s="412"/>
      <c r="BB96" s="412"/>
      <c r="BC96" s="412"/>
      <c r="BD96" s="412"/>
      <c r="BE96" s="412"/>
      <c r="BF96" s="412"/>
      <c r="BG96" s="412"/>
      <c r="BH96" s="412"/>
      <c r="BI96" s="412"/>
      <c r="BJ96" s="412"/>
      <c r="BK96" s="412"/>
      <c r="BL96" s="412"/>
      <c r="BM96" s="412"/>
      <c r="BN96" s="338"/>
      <c r="BO96" s="338"/>
      <c r="BP96" s="338"/>
      <c r="BQ96" s="338"/>
      <c r="BR96" s="338"/>
      <c r="BS96" s="338"/>
      <c r="BT96" s="338"/>
      <c r="BU96" s="338"/>
      <c r="BV96" s="338"/>
      <c r="BW96" s="338"/>
      <c r="BX96" s="338"/>
      <c r="BY96" s="338"/>
      <c r="BZ96" s="338"/>
      <c r="CA96" s="338"/>
      <c r="CB96" s="338"/>
      <c r="CC96" s="338"/>
      <c r="CD96" s="338"/>
      <c r="CE96" s="338"/>
      <c r="CF96" s="338"/>
    </row>
    <row r="97" spans="1:84" ht="16.5">
      <c r="A97" s="405"/>
      <c r="B97" s="405"/>
      <c r="C97" s="405"/>
      <c r="D97" s="405"/>
      <c r="E97" s="405"/>
      <c r="F97" s="405"/>
      <c r="G97" s="405"/>
      <c r="H97" s="429"/>
      <c r="I97" s="547"/>
      <c r="J97" s="547"/>
      <c r="K97" s="547"/>
      <c r="L97" s="514" t="s">
        <v>329</v>
      </c>
      <c r="M97" s="555"/>
      <c r="Y97" s="414"/>
      <c r="Z97" s="414"/>
      <c r="AA97" s="414"/>
      <c r="AB97" s="414"/>
      <c r="AC97" s="414"/>
      <c r="AD97" s="405"/>
      <c r="AE97" s="405"/>
      <c r="AF97" s="405"/>
      <c r="AG97" s="405"/>
      <c r="AH97" s="405"/>
      <c r="AI97" s="405"/>
      <c r="AJ97" s="405"/>
      <c r="AK97" s="405"/>
      <c r="AL97" s="405"/>
      <c r="AM97" s="405"/>
      <c r="AN97" s="405"/>
      <c r="AO97" s="405"/>
      <c r="AP97" s="405"/>
      <c r="AQ97" s="405"/>
      <c r="AR97" s="405"/>
      <c r="AS97" s="412"/>
      <c r="AT97" s="412"/>
      <c r="AU97" s="412"/>
      <c r="AV97" s="412"/>
      <c r="AW97" s="412"/>
      <c r="AX97" s="412"/>
      <c r="AY97" s="412"/>
      <c r="AZ97" s="412"/>
      <c r="BA97" s="412"/>
      <c r="BB97" s="412"/>
      <c r="BC97" s="412"/>
      <c r="BD97" s="412"/>
      <c r="BE97" s="412"/>
      <c r="BF97" s="412"/>
      <c r="BG97" s="412"/>
      <c r="BH97" s="412"/>
      <c r="BI97" s="412"/>
      <c r="BJ97" s="412"/>
      <c r="BK97" s="412"/>
      <c r="BL97" s="412"/>
      <c r="BM97" s="412"/>
      <c r="BN97" s="338"/>
      <c r="BO97" s="338"/>
      <c r="BP97" s="338"/>
      <c r="BQ97" s="338"/>
      <c r="BR97" s="338"/>
      <c r="BS97" s="338"/>
      <c r="BT97" s="338"/>
      <c r="BU97" s="338"/>
      <c r="BV97" s="338"/>
      <c r="BW97" s="338"/>
      <c r="BX97" s="338"/>
      <c r="BY97" s="338"/>
      <c r="BZ97" s="338"/>
      <c r="CA97" s="338"/>
      <c r="CB97" s="338"/>
      <c r="CC97" s="338"/>
      <c r="CD97" s="338"/>
      <c r="CE97" s="338"/>
      <c r="CF97" s="338"/>
    </row>
    <row r="98" spans="1:84" ht="16.5">
      <c r="A98" s="405"/>
      <c r="B98" s="405"/>
      <c r="C98" s="405"/>
      <c r="D98" s="405"/>
      <c r="E98" s="405"/>
      <c r="F98" s="405"/>
      <c r="G98" s="405"/>
      <c r="H98" s="429"/>
      <c r="I98" s="547"/>
      <c r="J98" s="547"/>
      <c r="K98" s="547"/>
      <c r="L98" s="514" t="s">
        <v>346</v>
      </c>
      <c r="M98" s="555"/>
      <c r="N98" s="405"/>
      <c r="O98" s="405"/>
      <c r="P98" s="405"/>
      <c r="Q98" s="405"/>
      <c r="R98" s="405"/>
      <c r="S98" s="405"/>
      <c r="T98" s="405"/>
      <c r="U98" s="405"/>
      <c r="V98" s="405"/>
      <c r="W98" s="405"/>
      <c r="X98" s="405"/>
      <c r="Y98" s="414"/>
      <c r="Z98" s="414"/>
      <c r="AA98" s="414"/>
      <c r="AB98" s="414"/>
      <c r="AC98" s="414"/>
      <c r="AD98" s="405"/>
      <c r="AE98" s="405"/>
      <c r="AF98" s="405"/>
      <c r="AG98" s="405"/>
      <c r="AH98" s="405"/>
      <c r="AI98" s="405"/>
      <c r="AJ98" s="405"/>
      <c r="AK98" s="405"/>
      <c r="AL98" s="405"/>
      <c r="AM98" s="405"/>
      <c r="AN98" s="405"/>
      <c r="AO98" s="405"/>
      <c r="AP98" s="405"/>
      <c r="AQ98" s="405"/>
      <c r="AR98" s="405"/>
      <c r="AS98" s="412"/>
      <c r="AT98" s="412"/>
      <c r="AU98" s="412"/>
      <c r="AV98" s="412"/>
      <c r="AW98" s="412"/>
      <c r="AX98" s="412"/>
      <c r="AY98" s="412"/>
      <c r="AZ98" s="412"/>
      <c r="BA98" s="412"/>
      <c r="BB98" s="412"/>
      <c r="BC98" s="412"/>
      <c r="BD98" s="412"/>
      <c r="BE98" s="412"/>
      <c r="BF98" s="412"/>
      <c r="BG98" s="412"/>
      <c r="BH98" s="412"/>
      <c r="BI98" s="412"/>
      <c r="BJ98" s="412"/>
      <c r="BK98" s="412"/>
      <c r="BL98" s="412"/>
      <c r="BM98" s="412"/>
      <c r="BN98" s="338"/>
      <c r="BO98" s="338"/>
      <c r="BP98" s="338"/>
      <c r="BQ98" s="338"/>
      <c r="BR98" s="338"/>
      <c r="BS98" s="338"/>
      <c r="BT98" s="338"/>
      <c r="BU98" s="338"/>
      <c r="BV98" s="338"/>
      <c r="BW98" s="338"/>
      <c r="BX98" s="338"/>
      <c r="BY98" s="338"/>
      <c r="BZ98" s="338"/>
      <c r="CA98" s="338"/>
      <c r="CB98" s="338"/>
      <c r="CC98" s="338"/>
      <c r="CD98" s="338"/>
      <c r="CE98" s="338"/>
      <c r="CF98" s="338"/>
    </row>
    <row r="99" spans="1:65" ht="16.5">
      <c r="A99" s="439" t="s">
        <v>347</v>
      </c>
      <c r="B99" s="440"/>
      <c r="C99" s="440"/>
      <c r="D99" s="440"/>
      <c r="E99" s="545" t="s">
        <v>1288</v>
      </c>
      <c r="F99" s="545" t="s">
        <v>1289</v>
      </c>
      <c r="G99" s="545" t="s">
        <v>577</v>
      </c>
      <c r="H99" s="402" t="s">
        <v>348</v>
      </c>
      <c r="I99" s="440"/>
      <c r="J99" s="440"/>
      <c r="K99" s="440"/>
      <c r="L99" s="440"/>
      <c r="M99" s="440"/>
      <c r="N99" s="405"/>
      <c r="O99" s="405"/>
      <c r="P99" s="405"/>
      <c r="Q99" s="405"/>
      <c r="R99" s="405"/>
      <c r="S99" s="405"/>
      <c r="T99" s="405"/>
      <c r="U99" s="405"/>
      <c r="V99" s="405"/>
      <c r="W99" s="405"/>
      <c r="X99" s="405"/>
      <c r="Y99" s="414"/>
      <c r="Z99" s="414"/>
      <c r="AA99" s="414"/>
      <c r="AB99" s="414"/>
      <c r="AC99" s="414"/>
      <c r="AD99" s="405"/>
      <c r="AE99" s="405"/>
      <c r="AF99" s="405"/>
      <c r="AG99" s="405"/>
      <c r="AH99" s="405"/>
      <c r="AI99" s="405"/>
      <c r="AJ99" s="405"/>
      <c r="AK99" s="405"/>
      <c r="AL99" s="405"/>
      <c r="AM99" s="405"/>
      <c r="AN99" s="405"/>
      <c r="AO99" s="405"/>
      <c r="AP99" s="405"/>
      <c r="AQ99" s="405"/>
      <c r="AR99" s="405"/>
      <c r="AS99" s="405"/>
      <c r="AT99" s="405"/>
      <c r="AU99" s="405"/>
      <c r="AV99" s="405"/>
      <c r="AW99" s="405"/>
      <c r="AX99" s="405"/>
      <c r="AY99" s="405"/>
      <c r="AZ99" s="405"/>
      <c r="BA99" s="405"/>
      <c r="BB99" s="405"/>
      <c r="BC99" s="405"/>
      <c r="BD99" s="405"/>
      <c r="BE99" s="405"/>
      <c r="BF99" s="405"/>
      <c r="BG99" s="405"/>
      <c r="BH99" s="405"/>
      <c r="BI99" s="405"/>
      <c r="BJ99" s="405"/>
      <c r="BK99" s="405"/>
      <c r="BL99" s="405"/>
      <c r="BM99" s="405"/>
    </row>
    <row r="100" spans="1:65" ht="16.5">
      <c r="A100" s="429"/>
      <c r="B100" s="547"/>
      <c r="C100" s="547"/>
      <c r="D100" s="514" t="s">
        <v>34</v>
      </c>
      <c r="E100" s="548" t="str">
        <f>IF(G100="JA","X",IF(G100="Nej"," "," "))</f>
        <v> </v>
      </c>
      <c r="F100" s="548" t="str">
        <f>IF(G100="JA"," ",IF(G100="Nej","X"," "))</f>
        <v>X</v>
      </c>
      <c r="G100" s="549" t="s">
        <v>1289</v>
      </c>
      <c r="H100" s="556"/>
      <c r="I100" s="557"/>
      <c r="J100" s="514" t="s">
        <v>1344</v>
      </c>
      <c r="K100" s="693" t="s">
        <v>349</v>
      </c>
      <c r="L100" s="558"/>
      <c r="M100" s="559" t="str">
        <f>IF($K$100="Direktel","DE",IF($K$100="Radiator-vattenvärme","R",IF($K$100="Luftvärme","LE",0)))</f>
        <v>R</v>
      </c>
      <c r="N100" s="405"/>
      <c r="O100" s="405"/>
      <c r="P100" s="405"/>
      <c r="Q100" s="405"/>
      <c r="R100" s="405"/>
      <c r="S100" s="405"/>
      <c r="T100" s="405"/>
      <c r="U100" s="405"/>
      <c r="V100" s="405"/>
      <c r="W100" s="405"/>
      <c r="X100" s="405"/>
      <c r="Y100" s="414"/>
      <c r="Z100" s="414"/>
      <c r="AA100" s="414"/>
      <c r="AB100" s="414"/>
      <c r="AC100" s="414"/>
      <c r="AD100" s="405"/>
      <c r="AE100" s="405"/>
      <c r="AF100" s="405"/>
      <c r="AG100" s="405"/>
      <c r="AH100" s="405"/>
      <c r="AI100" s="405"/>
      <c r="AJ100" s="405"/>
      <c r="AK100" s="405"/>
      <c r="AL100" s="405"/>
      <c r="AM100" s="405"/>
      <c r="AN100" s="405"/>
      <c r="AO100" s="405"/>
      <c r="AP100" s="405"/>
      <c r="AQ100" s="405"/>
      <c r="AR100" s="405"/>
      <c r="AS100" s="405"/>
      <c r="AT100" s="405"/>
      <c r="AU100" s="405"/>
      <c r="AV100" s="405"/>
      <c r="AW100" s="405"/>
      <c r="AX100" s="405"/>
      <c r="AY100" s="405"/>
      <c r="AZ100" s="405"/>
      <c r="BA100" s="405"/>
      <c r="BB100" s="405"/>
      <c r="BC100" s="405"/>
      <c r="BD100" s="405"/>
      <c r="BE100" s="405"/>
      <c r="BF100" s="405"/>
      <c r="BG100" s="405"/>
      <c r="BH100" s="405"/>
      <c r="BI100" s="405"/>
      <c r="BJ100" s="405"/>
      <c r="BK100" s="405"/>
      <c r="BL100" s="405"/>
      <c r="BM100" s="405"/>
    </row>
    <row r="101" spans="1:65" ht="16.5">
      <c r="A101" s="429"/>
      <c r="B101" s="547"/>
      <c r="C101" s="547"/>
      <c r="D101" s="517" t="s">
        <v>20</v>
      </c>
      <c r="E101" s="560"/>
      <c r="F101" s="561"/>
      <c r="G101" s="562"/>
      <c r="H101" s="556"/>
      <c r="I101" s="557"/>
      <c r="J101" s="514" t="s">
        <v>76</v>
      </c>
      <c r="K101" s="539" t="str">
        <f>IF($M$101="VP","VP",$L$101)</f>
        <v> </v>
      </c>
      <c r="L101" s="540" t="str">
        <f>IF($C$80="Fjärrvärme","FV",IF($C$80="Olja","EO",IF($C$80="Biobränsle","Bio",IF($C$80="Pellets","Bio",IF($C$80="Gas","Gas",IF($C$80="El","EL"," "))))))</f>
        <v> </v>
      </c>
      <c r="M101" s="540" t="str">
        <f>IF($C$80="Frånluftvärmepump","VP",IF($C$80="Markvärmepump","VP",IF($C$80="Uteluftsvärmepump L-V","VP",IF($C$80="Uteluftsvärmepump L-L","VP"," "))))</f>
        <v> </v>
      </c>
      <c r="N101" s="405"/>
      <c r="O101" s="405"/>
      <c r="P101" s="405"/>
      <c r="Q101" s="405"/>
      <c r="R101" s="405"/>
      <c r="S101" s="405"/>
      <c r="T101" s="405"/>
      <c r="U101" s="405"/>
      <c r="V101" s="405"/>
      <c r="W101" s="405"/>
      <c r="X101" s="405"/>
      <c r="Y101" s="414"/>
      <c r="Z101" s="414"/>
      <c r="AA101" s="414"/>
      <c r="AB101" s="414"/>
      <c r="AC101" s="414"/>
      <c r="AD101" s="405"/>
      <c r="AE101" s="405"/>
      <c r="AF101" s="405"/>
      <c r="AG101" s="405"/>
      <c r="AH101" s="405"/>
      <c r="AI101" s="405"/>
      <c r="AJ101" s="405"/>
      <c r="AK101" s="405"/>
      <c r="AL101" s="405"/>
      <c r="AM101" s="405"/>
      <c r="AN101" s="405"/>
      <c r="AO101" s="405"/>
      <c r="AP101" s="405"/>
      <c r="AQ101" s="405"/>
      <c r="AR101" s="405"/>
      <c r="AS101" s="405"/>
      <c r="AT101" s="405"/>
      <c r="AU101" s="405"/>
      <c r="AV101" s="405"/>
      <c r="AW101" s="405"/>
      <c r="AX101" s="405"/>
      <c r="AY101" s="405"/>
      <c r="AZ101" s="405"/>
      <c r="BA101" s="405"/>
      <c r="BB101" s="405"/>
      <c r="BC101" s="405"/>
      <c r="BD101" s="405"/>
      <c r="BE101" s="405"/>
      <c r="BF101" s="405"/>
      <c r="BG101" s="405"/>
      <c r="BH101" s="405"/>
      <c r="BI101" s="405"/>
      <c r="BJ101" s="405"/>
      <c r="BK101" s="405"/>
      <c r="BL101" s="405"/>
      <c r="BM101" s="405"/>
    </row>
    <row r="102" spans="1:65" ht="16.5">
      <c r="A102" s="429"/>
      <c r="B102" s="547"/>
      <c r="C102" s="547"/>
      <c r="D102" s="517" t="s">
        <v>77</v>
      </c>
      <c r="E102" s="563"/>
      <c r="F102" s="564"/>
      <c r="G102" s="565"/>
      <c r="H102" s="412"/>
      <c r="I102" s="412"/>
      <c r="J102" s="412"/>
      <c r="K102" s="412"/>
      <c r="L102" s="412"/>
      <c r="M102" s="412"/>
      <c r="N102" s="405"/>
      <c r="O102" s="405"/>
      <c r="P102" s="405"/>
      <c r="Q102" s="405"/>
      <c r="R102" s="405"/>
      <c r="S102" s="405"/>
      <c r="T102" s="405"/>
      <c r="U102" s="405"/>
      <c r="V102" s="405"/>
      <c r="W102" s="405"/>
      <c r="X102" s="405"/>
      <c r="Y102" s="414"/>
      <c r="Z102" s="414"/>
      <c r="AA102" s="414"/>
      <c r="AB102" s="414"/>
      <c r="AC102" s="414"/>
      <c r="AD102" s="405"/>
      <c r="AE102" s="405"/>
      <c r="AF102" s="405"/>
      <c r="AG102" s="405"/>
      <c r="AH102" s="405"/>
      <c r="AI102" s="405"/>
      <c r="AJ102" s="405"/>
      <c r="AK102" s="405"/>
      <c r="AL102" s="405"/>
      <c r="AM102" s="405"/>
      <c r="AN102" s="405"/>
      <c r="AO102" s="405"/>
      <c r="AP102" s="405"/>
      <c r="AQ102" s="405"/>
      <c r="AR102" s="405"/>
      <c r="AS102" s="405"/>
      <c r="AT102" s="405"/>
      <c r="AU102" s="405"/>
      <c r="AV102" s="405"/>
      <c r="AW102" s="405"/>
      <c r="AX102" s="405"/>
      <c r="AY102" s="405"/>
      <c r="AZ102" s="405"/>
      <c r="BA102" s="405"/>
      <c r="BB102" s="405"/>
      <c r="BC102" s="405"/>
      <c r="BD102" s="405"/>
      <c r="BE102" s="405"/>
      <c r="BF102" s="405"/>
      <c r="BG102" s="405"/>
      <c r="BH102" s="405"/>
      <c r="BI102" s="405"/>
      <c r="BJ102" s="405"/>
      <c r="BK102" s="405"/>
      <c r="BL102" s="405"/>
      <c r="BM102" s="405"/>
    </row>
    <row r="103" spans="1:65" ht="16.5">
      <c r="A103" s="429"/>
      <c r="B103" s="547"/>
      <c r="C103" s="547"/>
      <c r="D103" s="517" t="s">
        <v>78</v>
      </c>
      <c r="E103" s="877"/>
      <c r="F103" s="878"/>
      <c r="G103" s="565"/>
      <c r="H103" s="414"/>
      <c r="I103" s="414"/>
      <c r="J103" s="414"/>
      <c r="K103" s="414"/>
      <c r="L103" s="414"/>
      <c r="M103" s="414"/>
      <c r="N103" s="405"/>
      <c r="O103" s="405"/>
      <c r="P103" s="405"/>
      <c r="Q103" s="405"/>
      <c r="R103" s="405"/>
      <c r="S103" s="405"/>
      <c r="T103" s="405"/>
      <c r="U103" s="405"/>
      <c r="V103" s="405"/>
      <c r="W103" s="405"/>
      <c r="X103" s="405"/>
      <c r="Y103" s="414"/>
      <c r="Z103" s="414"/>
      <c r="AA103" s="414"/>
      <c r="AB103" s="414"/>
      <c r="AC103" s="414"/>
      <c r="AD103" s="405"/>
      <c r="AE103" s="405"/>
      <c r="AF103" s="405"/>
      <c r="AG103" s="405"/>
      <c r="AH103" s="405"/>
      <c r="AI103" s="405"/>
      <c r="AJ103" s="405"/>
      <c r="AK103" s="405"/>
      <c r="AL103" s="405"/>
      <c r="AM103" s="405"/>
      <c r="AN103" s="405"/>
      <c r="AO103" s="405"/>
      <c r="AP103" s="405"/>
      <c r="AQ103" s="405"/>
      <c r="AR103" s="405"/>
      <c r="AS103" s="405"/>
      <c r="AT103" s="405"/>
      <c r="AU103" s="405"/>
      <c r="AV103" s="405"/>
      <c r="AW103" s="405"/>
      <c r="AX103" s="405"/>
      <c r="AY103" s="405"/>
      <c r="AZ103" s="405"/>
      <c r="BA103" s="405"/>
      <c r="BB103" s="405"/>
      <c r="BC103" s="405"/>
      <c r="BD103" s="405"/>
      <c r="BE103" s="405"/>
      <c r="BF103" s="405"/>
      <c r="BG103" s="405"/>
      <c r="BH103" s="405"/>
      <c r="BI103" s="405"/>
      <c r="BJ103" s="405"/>
      <c r="BK103" s="405"/>
      <c r="BL103" s="405"/>
      <c r="BM103" s="405"/>
    </row>
    <row r="104" spans="1:65" ht="12.75">
      <c r="A104" s="405"/>
      <c r="B104" s="405"/>
      <c r="C104" s="405"/>
      <c r="D104" s="405"/>
      <c r="E104" s="405"/>
      <c r="F104" s="405"/>
      <c r="G104" s="405"/>
      <c r="H104" s="405"/>
      <c r="I104" s="405"/>
      <c r="J104" s="405"/>
      <c r="K104" s="405"/>
      <c r="L104" s="405"/>
      <c r="M104" s="405"/>
      <c r="N104" s="405"/>
      <c r="O104" s="405"/>
      <c r="P104" s="405"/>
      <c r="Q104" s="405"/>
      <c r="R104" s="405"/>
      <c r="S104" s="405"/>
      <c r="T104" s="405"/>
      <c r="U104" s="405"/>
      <c r="V104" s="405"/>
      <c r="W104" s="405"/>
      <c r="X104" s="405"/>
      <c r="Y104" s="414"/>
      <c r="Z104" s="414"/>
      <c r="AA104" s="414"/>
      <c r="AB104" s="414"/>
      <c r="AC104" s="414"/>
      <c r="AD104" s="405"/>
      <c r="AE104" s="405"/>
      <c r="AF104" s="405"/>
      <c r="AG104" s="405"/>
      <c r="AH104" s="405"/>
      <c r="AI104" s="405"/>
      <c r="AJ104" s="405"/>
      <c r="AK104" s="405"/>
      <c r="AL104" s="405"/>
      <c r="AM104" s="405"/>
      <c r="AN104" s="405"/>
      <c r="AO104" s="405"/>
      <c r="AP104" s="405"/>
      <c r="AQ104" s="405"/>
      <c r="AR104" s="405"/>
      <c r="AS104" s="405"/>
      <c r="AT104" s="405"/>
      <c r="AU104" s="405"/>
      <c r="AV104" s="405"/>
      <c r="AW104" s="405"/>
      <c r="AX104" s="405"/>
      <c r="AY104" s="405"/>
      <c r="AZ104" s="405"/>
      <c r="BA104" s="405"/>
      <c r="BB104" s="405"/>
      <c r="BC104" s="405"/>
      <c r="BD104" s="405"/>
      <c r="BE104" s="405"/>
      <c r="BF104" s="405"/>
      <c r="BG104" s="405"/>
      <c r="BH104" s="405"/>
      <c r="BI104" s="405"/>
      <c r="BJ104" s="405"/>
      <c r="BK104" s="405"/>
      <c r="BL104" s="405"/>
      <c r="BM104" s="405"/>
    </row>
    <row r="105" spans="1:65" ht="16.5">
      <c r="A105" s="411" t="s">
        <v>79</v>
      </c>
      <c r="B105" s="412"/>
      <c r="C105" s="446" t="s">
        <v>1048</v>
      </c>
      <c r="D105" s="566"/>
      <c r="E105" s="567" t="s">
        <v>388</v>
      </c>
      <c r="F105" s="567" t="s">
        <v>1012</v>
      </c>
      <c r="G105" s="567" t="s">
        <v>855</v>
      </c>
      <c r="H105" s="568" t="s">
        <v>468</v>
      </c>
      <c r="I105" s="419"/>
      <c r="J105" s="419"/>
      <c r="K105" s="424"/>
      <c r="L105" s="569" t="s">
        <v>469</v>
      </c>
      <c r="M105" s="449"/>
      <c r="N105" s="414"/>
      <c r="O105" s="414"/>
      <c r="P105" s="414"/>
      <c r="Q105" s="414"/>
      <c r="R105" s="412"/>
      <c r="S105" s="438" t="s">
        <v>625</v>
      </c>
      <c r="T105" s="414"/>
      <c r="U105" s="414"/>
      <c r="V105" s="414"/>
      <c r="W105" s="405"/>
      <c r="X105" s="405"/>
      <c r="Y105" s="405"/>
      <c r="Z105" s="405"/>
      <c r="AA105" s="405"/>
      <c r="AB105" s="405"/>
      <c r="AC105" s="405"/>
      <c r="AD105" s="405"/>
      <c r="AE105" s="405"/>
      <c r="AF105" s="405"/>
      <c r="AG105" s="405"/>
      <c r="AH105" s="405"/>
      <c r="AI105" s="405"/>
      <c r="AJ105" s="405"/>
      <c r="AK105" s="405"/>
      <c r="AL105" s="405"/>
      <c r="AM105" s="405"/>
      <c r="AN105" s="405"/>
      <c r="AO105" s="405"/>
      <c r="AP105" s="405"/>
      <c r="AQ105" s="405"/>
      <c r="AR105" s="405"/>
      <c r="AS105" s="405"/>
      <c r="AT105" s="405"/>
      <c r="AU105" s="405"/>
      <c r="AV105" s="405"/>
      <c r="AW105" s="405"/>
      <c r="AX105" s="405"/>
      <c r="AY105" s="405"/>
      <c r="AZ105" s="405"/>
      <c r="BA105" s="405"/>
      <c r="BB105" s="405"/>
      <c r="BC105" s="405"/>
      <c r="BD105" s="405"/>
      <c r="BE105" s="405"/>
      <c r="BF105" s="405"/>
      <c r="BG105" s="405"/>
      <c r="BH105" s="405"/>
      <c r="BI105" s="405"/>
      <c r="BJ105" s="405"/>
      <c r="BK105" s="405"/>
      <c r="BL105" s="405"/>
      <c r="BM105" s="405"/>
    </row>
    <row r="106" spans="1:65" ht="16.5">
      <c r="A106" s="405"/>
      <c r="B106" s="405"/>
      <c r="C106" s="570"/>
      <c r="D106" s="571"/>
      <c r="E106" s="572" t="s">
        <v>1049</v>
      </c>
      <c r="F106" s="572" t="s">
        <v>1050</v>
      </c>
      <c r="G106" s="572" t="s">
        <v>748</v>
      </c>
      <c r="H106" s="568" t="s">
        <v>470</v>
      </c>
      <c r="I106" s="424"/>
      <c r="J106" s="568" t="s">
        <v>259</v>
      </c>
      <c r="K106" s="424"/>
      <c r="L106" s="573" t="s">
        <v>66</v>
      </c>
      <c r="M106" s="574" t="s">
        <v>154</v>
      </c>
      <c r="N106" s="405"/>
      <c r="O106" s="414"/>
      <c r="P106" s="414"/>
      <c r="Q106" s="414"/>
      <c r="R106" s="412"/>
      <c r="S106" s="575" t="s">
        <v>1012</v>
      </c>
      <c r="T106" s="414"/>
      <c r="U106" s="414"/>
      <c r="V106" s="414"/>
      <c r="W106" s="405"/>
      <c r="X106" s="405"/>
      <c r="Y106" s="405"/>
      <c r="Z106" s="405"/>
      <c r="AA106" s="405"/>
      <c r="AB106" s="405"/>
      <c r="AC106" s="405"/>
      <c r="AD106" s="405"/>
      <c r="AE106" s="405"/>
      <c r="AF106" s="405"/>
      <c r="AG106" s="405"/>
      <c r="AH106" s="405"/>
      <c r="AI106" s="405"/>
      <c r="AJ106" s="405"/>
      <c r="AK106" s="405"/>
      <c r="AL106" s="405"/>
      <c r="AM106" s="405"/>
      <c r="AN106" s="405"/>
      <c r="AO106" s="405"/>
      <c r="AP106" s="405"/>
      <c r="AQ106" s="405"/>
      <c r="AR106" s="405"/>
      <c r="AS106" s="405"/>
      <c r="AT106" s="405"/>
      <c r="AU106" s="405"/>
      <c r="AV106" s="405"/>
      <c r="AW106" s="405"/>
      <c r="AX106" s="405"/>
      <c r="AY106" s="405"/>
      <c r="AZ106" s="405"/>
      <c r="BA106" s="405"/>
      <c r="BB106" s="405"/>
      <c r="BC106" s="405"/>
      <c r="BD106" s="405"/>
      <c r="BE106" s="405"/>
      <c r="BF106" s="405"/>
      <c r="BG106" s="405"/>
      <c r="BH106" s="405"/>
      <c r="BI106" s="405"/>
      <c r="BJ106" s="405"/>
      <c r="BK106" s="405"/>
      <c r="BL106" s="405"/>
      <c r="BM106" s="405"/>
    </row>
    <row r="107" spans="1:65" ht="16.5">
      <c r="A107" s="405"/>
      <c r="B107" s="405"/>
      <c r="C107" s="453"/>
      <c r="D107" s="576"/>
      <c r="E107" s="465"/>
      <c r="F107" s="465"/>
      <c r="G107" s="465"/>
      <c r="H107" s="577" t="s">
        <v>1098</v>
      </c>
      <c r="I107" s="577" t="s">
        <v>260</v>
      </c>
      <c r="J107" s="577" t="s">
        <v>1098</v>
      </c>
      <c r="K107" s="577" t="s">
        <v>83</v>
      </c>
      <c r="L107" s="465"/>
      <c r="M107" s="465"/>
      <c r="N107" s="405"/>
      <c r="O107" s="414"/>
      <c r="P107" s="414"/>
      <c r="Q107" s="542" t="s">
        <v>84</v>
      </c>
      <c r="R107" s="412" t="s">
        <v>48</v>
      </c>
      <c r="S107" s="578" t="s">
        <v>1050</v>
      </c>
      <c r="T107" s="414"/>
      <c r="U107" s="405"/>
      <c r="V107" s="405"/>
      <c r="W107" s="405"/>
      <c r="X107" s="405"/>
      <c r="Y107" s="405"/>
      <c r="Z107" s="405"/>
      <c r="AA107" s="405"/>
      <c r="AB107" s="405"/>
      <c r="AC107" s="405"/>
      <c r="AD107" s="405"/>
      <c r="AE107" s="405"/>
      <c r="AF107" s="405"/>
      <c r="AG107" s="405"/>
      <c r="AH107" s="405"/>
      <c r="AI107" s="405"/>
      <c r="AJ107" s="405"/>
      <c r="AK107" s="405"/>
      <c r="AL107" s="405"/>
      <c r="AM107" s="405"/>
      <c r="AN107" s="405"/>
      <c r="AO107" s="405"/>
      <c r="AP107" s="405"/>
      <c r="AQ107" s="405"/>
      <c r="AR107" s="405"/>
      <c r="AS107" s="405"/>
      <c r="AT107" s="405"/>
      <c r="AU107" s="405"/>
      <c r="AV107" s="405"/>
      <c r="AW107" s="405"/>
      <c r="AX107" s="405"/>
      <c r="AY107" s="405"/>
      <c r="AZ107" s="405"/>
      <c r="BA107" s="405"/>
      <c r="BB107" s="405"/>
      <c r="BC107" s="405"/>
      <c r="BD107" s="405"/>
      <c r="BE107" s="405"/>
      <c r="BF107" s="405"/>
      <c r="BG107" s="405"/>
      <c r="BH107" s="405"/>
      <c r="BI107" s="405"/>
      <c r="BJ107" s="405"/>
      <c r="BK107" s="405"/>
      <c r="BL107" s="405"/>
      <c r="BM107" s="405"/>
    </row>
    <row r="108" spans="1:65" ht="16.5">
      <c r="A108" s="417" t="s">
        <v>190</v>
      </c>
      <c r="B108" s="418"/>
      <c r="C108" s="597"/>
      <c r="D108" s="579"/>
      <c r="E108" s="580"/>
      <c r="F108" s="581" t="e">
        <f>$E$108/$E$112</f>
        <v>#DIV/0!</v>
      </c>
      <c r="G108" s="582">
        <v>10</v>
      </c>
      <c r="H108" s="583"/>
      <c r="I108" s="583"/>
      <c r="J108" s="583"/>
      <c r="K108" s="584"/>
      <c r="L108" s="583"/>
      <c r="M108" s="585"/>
      <c r="N108" s="586" t="str">
        <f>IF(O108="X","X",IF(P108="X","X","-"))</f>
        <v>-</v>
      </c>
      <c r="O108" s="587">
        <f>IF($C$108="Hotell","X",IF($C$108="Restaurang","X",IF($C$108="Butik/lager, livs","X",IF($C$108="Butik/lager, övrigt","X",IF($C$108="Kontor och förvaltning","X",IF($C$108="Vård, dygnet runt","X",IF($C$108="Vård, dagtid","X",0)))))))</f>
        <v>0</v>
      </c>
      <c r="P108" s="587">
        <f>IF($C$108="Skolor","X",IF($C$108="Bad","X",IF($C$108="Sport, idrott","X",IF($C$108="Samling","X",0))))</f>
        <v>0</v>
      </c>
      <c r="Q108" s="588">
        <f>IF(AND($N$108="X",$E$108&gt;100),"JA",0)</f>
        <v>0</v>
      </c>
      <c r="R108" s="589">
        <f>$E$108*$W$54</f>
        <v>0</v>
      </c>
      <c r="S108" s="590">
        <f>IF(AND($N$109="-",$N$110="-"),1,$F$108)</f>
        <v>1</v>
      </c>
      <c r="T108" s="414"/>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405"/>
      <c r="AU108" s="405"/>
      <c r="AV108" s="405"/>
      <c r="AW108" s="405"/>
      <c r="AX108" s="405"/>
      <c r="AY108" s="405"/>
      <c r="AZ108" s="405"/>
      <c r="BA108" s="405"/>
      <c r="BB108" s="405"/>
      <c r="BC108" s="405"/>
      <c r="BD108" s="405"/>
      <c r="BE108" s="405"/>
      <c r="BF108" s="405"/>
      <c r="BG108" s="405"/>
      <c r="BH108" s="405"/>
      <c r="BI108" s="405"/>
      <c r="BJ108" s="405"/>
      <c r="BK108" s="405"/>
      <c r="BL108" s="405"/>
      <c r="BM108" s="405"/>
    </row>
    <row r="109" spans="1:65" ht="16.5">
      <c r="A109" s="417" t="s">
        <v>588</v>
      </c>
      <c r="B109" s="418"/>
      <c r="C109" s="597"/>
      <c r="D109" s="591"/>
      <c r="E109" s="592"/>
      <c r="F109" s="593"/>
      <c r="G109" s="594"/>
      <c r="H109" s="583"/>
      <c r="I109" s="583"/>
      <c r="J109" s="583"/>
      <c r="K109" s="584"/>
      <c r="L109" s="583"/>
      <c r="M109" s="595"/>
      <c r="N109" s="586" t="str">
        <f>IF(O109="X","X",IF(P109="X","X","-"))</f>
        <v>-</v>
      </c>
      <c r="O109" s="587">
        <f>IF($C$109="Hotell","X",IF($C$109="Restaurang","X",IF($C$109="Butik/lager, livs","X",IF($C$109="Butik/lager, övrigt","X",IF($C$109="Kontor och förvaltning","X",IF($C$109="Vård, dygnet runt","X",IF($C$109="Vård, dagtid","X",0)))))))</f>
        <v>0</v>
      </c>
      <c r="P109" s="587">
        <f>IF($C$109="Skolor","X",IF($C$109="Bad","X",IF($C$109="Sport, idrott","X",IF($C$109="Samling","X",0))))</f>
        <v>0</v>
      </c>
      <c r="Q109" s="588">
        <f>IF(AND($N$109="X",$E$109&gt;100),"JA",0)</f>
        <v>0</v>
      </c>
      <c r="R109" s="589">
        <f>$E$109*$W$54</f>
        <v>0</v>
      </c>
      <c r="S109" s="590">
        <f>F109</f>
        <v>0</v>
      </c>
      <c r="T109" s="414"/>
      <c r="U109" s="405"/>
      <c r="V109" s="405"/>
      <c r="W109" s="405"/>
      <c r="X109" s="405"/>
      <c r="Y109" s="405"/>
      <c r="Z109" s="405"/>
      <c r="AA109" s="405"/>
      <c r="AB109" s="405"/>
      <c r="AC109" s="405"/>
      <c r="AD109" s="405"/>
      <c r="AE109" s="405"/>
      <c r="AF109" s="405"/>
      <c r="AG109" s="405"/>
      <c r="AH109" s="405"/>
      <c r="AI109" s="405"/>
      <c r="AJ109" s="405"/>
      <c r="AK109" s="405"/>
      <c r="AL109" s="405"/>
      <c r="AM109" s="405"/>
      <c r="AN109" s="405"/>
      <c r="AO109" s="405"/>
      <c r="AP109" s="405"/>
      <c r="AQ109" s="405"/>
      <c r="AR109" s="405"/>
      <c r="AS109" s="405"/>
      <c r="AT109" s="405"/>
      <c r="AU109" s="405"/>
      <c r="AV109" s="405"/>
      <c r="AW109" s="405"/>
      <c r="AX109" s="405"/>
      <c r="AY109" s="405"/>
      <c r="AZ109" s="405"/>
      <c r="BA109" s="405"/>
      <c r="BB109" s="405"/>
      <c r="BC109" s="405"/>
      <c r="BD109" s="405"/>
      <c r="BE109" s="405"/>
      <c r="BF109" s="405"/>
      <c r="BG109" s="405"/>
      <c r="BH109" s="405"/>
      <c r="BI109" s="405"/>
      <c r="BJ109" s="405"/>
      <c r="BK109" s="405"/>
      <c r="BL109" s="405"/>
      <c r="BM109" s="405"/>
    </row>
    <row r="110" spans="1:65" ht="16.5">
      <c r="A110" s="417" t="s">
        <v>589</v>
      </c>
      <c r="B110" s="418"/>
      <c r="C110" s="597"/>
      <c r="D110" s="591"/>
      <c r="E110" s="592"/>
      <c r="F110" s="593"/>
      <c r="G110" s="594"/>
      <c r="H110" s="583"/>
      <c r="I110" s="583"/>
      <c r="J110" s="583"/>
      <c r="K110" s="584"/>
      <c r="L110" s="583"/>
      <c r="M110" s="595"/>
      <c r="N110" s="586" t="str">
        <f>IF(O110="X","X",IF(P110="X","X","-"))</f>
        <v>-</v>
      </c>
      <c r="O110" s="587">
        <f>IF($C$110="Hotell","X",IF($C$110="Restaurang","X",IF($C$110="Butik/lager, livs","X",IF($C$110="Butik/lager, övrigt","X",IF($C$110="Kontor och förvaltning","X",IF($C$110="Vård, dygnet runt","X",IF($C$110="Vård, dagtid","X",0)))))))</f>
        <v>0</v>
      </c>
      <c r="P110" s="587">
        <f>IF($C$110="Skolor","X",IF($C$110="Bad","X",IF($C$110="Sport, idrott","X",IF($C$110="Samling","X",0))))</f>
        <v>0</v>
      </c>
      <c r="Q110" s="588">
        <f>IF(AND($N$110="X",$E$110&gt;100),"JA",0)</f>
        <v>0</v>
      </c>
      <c r="R110" s="589">
        <f>$E$110*$W$54</f>
        <v>0</v>
      </c>
      <c r="S110" s="590">
        <f>F110</f>
        <v>0</v>
      </c>
      <c r="T110" s="414"/>
      <c r="U110" s="414"/>
      <c r="V110" s="414"/>
      <c r="W110" s="405"/>
      <c r="X110" s="405"/>
      <c r="Y110" s="405"/>
      <c r="Z110" s="405"/>
      <c r="AA110" s="405"/>
      <c r="AB110" s="405"/>
      <c r="AC110" s="405"/>
      <c r="AD110" s="405"/>
      <c r="AE110" s="405"/>
      <c r="AF110" s="405"/>
      <c r="AG110" s="405"/>
      <c r="AH110" s="405"/>
      <c r="AI110" s="405"/>
      <c r="AJ110" s="405"/>
      <c r="AK110" s="405"/>
      <c r="AL110" s="405"/>
      <c r="AM110" s="405"/>
      <c r="AN110" s="405"/>
      <c r="AO110" s="405"/>
      <c r="AP110" s="405"/>
      <c r="AQ110" s="405"/>
      <c r="AR110" s="405"/>
      <c r="AS110" s="405"/>
      <c r="AT110" s="405"/>
      <c r="AU110" s="405"/>
      <c r="AV110" s="405"/>
      <c r="AW110" s="405"/>
      <c r="AX110" s="405"/>
      <c r="AY110" s="405"/>
      <c r="AZ110" s="405"/>
      <c r="BA110" s="405"/>
      <c r="BB110" s="405"/>
      <c r="BC110" s="405"/>
      <c r="BD110" s="405"/>
      <c r="BE110" s="405"/>
      <c r="BF110" s="405"/>
      <c r="BG110" s="405"/>
      <c r="BH110" s="405"/>
      <c r="BI110" s="405"/>
      <c r="BJ110" s="405"/>
      <c r="BK110" s="405"/>
      <c r="BL110" s="405"/>
      <c r="BM110" s="405"/>
    </row>
    <row r="111" spans="1:65" ht="16.5">
      <c r="A111" s="417" t="s">
        <v>145</v>
      </c>
      <c r="B111" s="596"/>
      <c r="C111" s="597"/>
      <c r="D111" s="598"/>
      <c r="E111" s="592"/>
      <c r="F111" s="593"/>
      <c r="G111" s="594"/>
      <c r="H111" s="583"/>
      <c r="I111" s="583"/>
      <c r="J111" s="583"/>
      <c r="K111" s="584"/>
      <c r="L111" s="583"/>
      <c r="M111" s="595"/>
      <c r="N111" s="586" t="str">
        <f>IF(O111="X","X",IF(P111="X","X","-"))</f>
        <v>-</v>
      </c>
      <c r="O111" s="587">
        <f>IF($C$111="Hotell","X",IF($C$111="Restaurang","X",IF($C$111="Butik/lager, livs","X",IF($C$111="Butik/lager, övrigt","X",IF($C$111="Kontor och förvaltning","X",IF($C$111="Vård, dygnet runt","X",IF($C$111="Vård, dagtid","X",0)))))))</f>
        <v>0</v>
      </c>
      <c r="P111" s="587">
        <f>IF($C$111="Skolor","X",IF($C$111="Bad","X",IF($C$111="Sport, idrott","X",IF($C$111="Samling","X",0))))</f>
        <v>0</v>
      </c>
      <c r="Q111" s="588">
        <f>IF(AND($N$111="X",$E$111&gt;100),"JA",0)</f>
        <v>0</v>
      </c>
      <c r="R111" s="599">
        <f>$E$111*$W$54</f>
        <v>0</v>
      </c>
      <c r="S111" s="414"/>
      <c r="T111" s="414"/>
      <c r="U111" s="414"/>
      <c r="V111" s="414"/>
      <c r="W111" s="405"/>
      <c r="X111" s="405"/>
      <c r="Y111" s="405"/>
      <c r="Z111" s="405"/>
      <c r="AA111" s="405"/>
      <c r="AB111" s="405"/>
      <c r="AC111" s="405"/>
      <c r="AD111" s="405"/>
      <c r="AE111" s="405"/>
      <c r="AF111" s="405"/>
      <c r="AG111" s="405"/>
      <c r="AH111" s="405"/>
      <c r="AI111" s="405"/>
      <c r="AJ111" s="405"/>
      <c r="AK111" s="405"/>
      <c r="AL111" s="405"/>
      <c r="AM111" s="405"/>
      <c r="AN111" s="405"/>
      <c r="AO111" s="405"/>
      <c r="AP111" s="405"/>
      <c r="AQ111" s="405"/>
      <c r="AR111" s="405"/>
      <c r="AS111" s="405"/>
      <c r="AT111" s="405"/>
      <c r="AU111" s="405"/>
      <c r="AV111" s="405"/>
      <c r="AW111" s="405"/>
      <c r="AX111" s="405"/>
      <c r="AY111" s="405"/>
      <c r="AZ111" s="405"/>
      <c r="BA111" s="405"/>
      <c r="BB111" s="405"/>
      <c r="BC111" s="405"/>
      <c r="BD111" s="405"/>
      <c r="BE111" s="405"/>
      <c r="BF111" s="405"/>
      <c r="BG111" s="405"/>
      <c r="BH111" s="405"/>
      <c r="BI111" s="405"/>
      <c r="BJ111" s="405"/>
      <c r="BK111" s="405"/>
      <c r="BL111" s="405"/>
      <c r="BM111" s="405"/>
    </row>
    <row r="112" spans="1:65" ht="16.5">
      <c r="A112" s="417" t="s">
        <v>1140</v>
      </c>
      <c r="B112" s="418"/>
      <c r="C112" s="600"/>
      <c r="D112" s="601"/>
      <c r="E112" s="602">
        <f>SUM(E108:E111)</f>
        <v>0</v>
      </c>
      <c r="F112" s="787" t="e">
        <f>SUM(F108:F111)</f>
        <v>#DIV/0!</v>
      </c>
      <c r="G112" s="405"/>
      <c r="H112" s="405"/>
      <c r="I112" s="405"/>
      <c r="J112" s="405"/>
      <c r="N112" s="603"/>
      <c r="O112" s="603"/>
      <c r="P112" s="603"/>
      <c r="Q112" s="604"/>
      <c r="R112" s="414"/>
      <c r="S112" s="414"/>
      <c r="T112" s="414"/>
      <c r="U112" s="414"/>
      <c r="V112" s="414"/>
      <c r="W112" s="405"/>
      <c r="X112" s="405"/>
      <c r="Y112" s="405"/>
      <c r="Z112" s="405"/>
      <c r="AA112" s="405"/>
      <c r="AB112" s="405"/>
      <c r="AC112" s="405"/>
      <c r="AD112" s="405"/>
      <c r="AE112" s="405"/>
      <c r="AF112" s="405"/>
      <c r="AG112" s="405"/>
      <c r="AH112" s="405"/>
      <c r="AI112" s="405"/>
      <c r="AJ112" s="405"/>
      <c r="AK112" s="405"/>
      <c r="AL112" s="405"/>
      <c r="AM112" s="405"/>
      <c r="AN112" s="405"/>
      <c r="AO112" s="405"/>
      <c r="AP112" s="405"/>
      <c r="AQ112" s="405"/>
      <c r="AR112" s="405"/>
      <c r="AS112" s="405"/>
      <c r="AT112" s="405"/>
      <c r="AU112" s="405"/>
      <c r="AV112" s="405"/>
      <c r="AW112" s="405"/>
      <c r="AX112" s="405"/>
      <c r="AY112" s="405"/>
      <c r="AZ112" s="405"/>
      <c r="BA112" s="405"/>
      <c r="BB112" s="405"/>
      <c r="BC112" s="405"/>
      <c r="BD112" s="405"/>
      <c r="BE112" s="405"/>
      <c r="BF112" s="405"/>
      <c r="BG112" s="405"/>
      <c r="BH112" s="405"/>
      <c r="BI112" s="405"/>
      <c r="BJ112" s="405"/>
      <c r="BK112" s="405"/>
      <c r="BL112" s="405"/>
      <c r="BM112" s="405"/>
    </row>
    <row r="113" spans="1:65" ht="12.75">
      <c r="A113" s="412"/>
      <c r="B113" s="412"/>
      <c r="C113" s="412"/>
      <c r="D113" s="412"/>
      <c r="E113" s="605">
        <f>$D$68</f>
        <v>0</v>
      </c>
      <c r="F113" s="606"/>
      <c r="G113" s="412"/>
      <c r="H113" s="412"/>
      <c r="I113" s="412"/>
      <c r="J113" s="412"/>
      <c r="K113" s="412"/>
      <c r="L113" s="412"/>
      <c r="M113" s="412"/>
      <c r="N113" s="412"/>
      <c r="O113" s="412"/>
      <c r="P113" s="412"/>
      <c r="Q113" s="414"/>
      <c r="R113" s="414"/>
      <c r="S113" s="414"/>
      <c r="T113" s="414"/>
      <c r="U113" s="414"/>
      <c r="V113" s="405"/>
      <c r="W113" s="405"/>
      <c r="X113" s="405"/>
      <c r="Y113" s="405"/>
      <c r="Z113" s="405"/>
      <c r="AA113" s="405"/>
      <c r="AB113" s="405"/>
      <c r="AC113" s="405"/>
      <c r="AD113" s="405"/>
      <c r="AE113" s="405"/>
      <c r="AF113" s="405"/>
      <c r="AG113" s="405"/>
      <c r="AH113" s="405"/>
      <c r="AI113" s="405"/>
      <c r="AJ113" s="405"/>
      <c r="AK113" s="405"/>
      <c r="AL113" s="405"/>
      <c r="AM113" s="405"/>
      <c r="AN113" s="405"/>
      <c r="AO113" s="405"/>
      <c r="AP113" s="405"/>
      <c r="AQ113" s="405"/>
      <c r="AR113" s="405"/>
      <c r="AS113" s="405"/>
      <c r="AT113" s="405"/>
      <c r="AU113" s="405"/>
      <c r="AV113" s="405"/>
      <c r="AW113" s="405"/>
      <c r="AX113" s="405"/>
      <c r="AY113" s="405"/>
      <c r="AZ113" s="405"/>
      <c r="BA113" s="405"/>
      <c r="BB113" s="405"/>
      <c r="BC113" s="405"/>
      <c r="BD113" s="405"/>
      <c r="BE113" s="405"/>
      <c r="BF113" s="405"/>
      <c r="BG113" s="405"/>
      <c r="BH113" s="405"/>
      <c r="BI113" s="405"/>
      <c r="BJ113" s="405"/>
      <c r="BK113" s="405"/>
      <c r="BL113" s="405"/>
      <c r="BM113" s="405"/>
    </row>
    <row r="114" spans="1:65" ht="16.5">
      <c r="A114" s="411" t="s">
        <v>285</v>
      </c>
      <c r="B114" s="412"/>
      <c r="C114" s="446" t="s">
        <v>1048</v>
      </c>
      <c r="D114" s="447"/>
      <c r="E114" s="568" t="s">
        <v>286</v>
      </c>
      <c r="F114" s="449"/>
      <c r="G114" s="568" t="s">
        <v>287</v>
      </c>
      <c r="H114" s="449"/>
      <c r="I114" s="574" t="s">
        <v>288</v>
      </c>
      <c r="J114" s="451" t="s">
        <v>289</v>
      </c>
      <c r="K114" s="446" t="s">
        <v>191</v>
      </c>
      <c r="L114" s="447"/>
      <c r="M114" s="574" t="s">
        <v>35</v>
      </c>
      <c r="N114" s="412"/>
      <c r="O114" s="412"/>
      <c r="P114" s="412"/>
      <c r="Q114" s="414"/>
      <c r="R114" s="405"/>
      <c r="S114" s="405"/>
      <c r="T114" s="405"/>
      <c r="U114" s="414"/>
      <c r="V114" s="414"/>
      <c r="W114" s="405"/>
      <c r="X114" s="405"/>
      <c r="Y114" s="405"/>
      <c r="Z114" s="405"/>
      <c r="AA114" s="405"/>
      <c r="AB114" s="405"/>
      <c r="AC114" s="405"/>
      <c r="AD114" s="405"/>
      <c r="AE114" s="405"/>
      <c r="AF114" s="405"/>
      <c r="AG114" s="405"/>
      <c r="AH114" s="405"/>
      <c r="AI114" s="405"/>
      <c r="AJ114" s="405"/>
      <c r="AK114" s="405"/>
      <c r="AL114" s="405"/>
      <c r="AM114" s="405"/>
      <c r="AN114" s="405"/>
      <c r="AO114" s="405"/>
      <c r="AP114" s="405"/>
      <c r="AQ114" s="405"/>
      <c r="AR114" s="405"/>
      <c r="AS114" s="405"/>
      <c r="AT114" s="405"/>
      <c r="AU114" s="405"/>
      <c r="AV114" s="405"/>
      <c r="AW114" s="405"/>
      <c r="AX114" s="405"/>
      <c r="AY114" s="405"/>
      <c r="AZ114" s="405"/>
      <c r="BA114" s="405"/>
      <c r="BB114" s="405"/>
      <c r="BC114" s="405"/>
      <c r="BD114" s="405"/>
      <c r="BE114" s="405"/>
      <c r="BF114" s="405"/>
      <c r="BG114" s="405"/>
      <c r="BH114" s="405"/>
      <c r="BI114" s="405"/>
      <c r="BJ114" s="405"/>
      <c r="BK114" s="405"/>
      <c r="BL114" s="405"/>
      <c r="BM114" s="405"/>
    </row>
    <row r="115" spans="1:65" ht="16.5">
      <c r="A115" s="607"/>
      <c r="B115" s="412"/>
      <c r="C115" s="608"/>
      <c r="D115" s="609"/>
      <c r="E115" s="577" t="s">
        <v>66</v>
      </c>
      <c r="F115" s="577" t="s">
        <v>36</v>
      </c>
      <c r="G115" s="577" t="s">
        <v>1098</v>
      </c>
      <c r="H115" s="577" t="s">
        <v>37</v>
      </c>
      <c r="I115" s="610" t="s">
        <v>38</v>
      </c>
      <c r="J115" s="611" t="s">
        <v>571</v>
      </c>
      <c r="K115" s="570" t="s">
        <v>186</v>
      </c>
      <c r="L115" s="609"/>
      <c r="M115" s="612"/>
      <c r="N115" s="412"/>
      <c r="O115" s="412" t="s">
        <v>187</v>
      </c>
      <c r="P115" s="412"/>
      <c r="Q115" s="412" t="s">
        <v>188</v>
      </c>
      <c r="R115" s="493">
        <v>0.2</v>
      </c>
      <c r="S115" s="438" t="s">
        <v>189</v>
      </c>
      <c r="T115" s="412"/>
      <c r="U115" s="414"/>
      <c r="V115" s="414"/>
      <c r="W115" s="405"/>
      <c r="X115" s="405"/>
      <c r="Y115" s="405"/>
      <c r="Z115" s="405"/>
      <c r="AA115" s="405"/>
      <c r="AB115" s="405"/>
      <c r="AC115" s="405"/>
      <c r="AD115" s="405"/>
      <c r="AE115" s="405"/>
      <c r="AF115" s="405"/>
      <c r="AG115" s="405"/>
      <c r="AH115" s="405"/>
      <c r="AI115" s="405"/>
      <c r="AJ115" s="405"/>
      <c r="AK115" s="405"/>
      <c r="AL115" s="405"/>
      <c r="AM115" s="405"/>
      <c r="AN115" s="405"/>
      <c r="AO115" s="405"/>
      <c r="AP115" s="405"/>
      <c r="AQ115" s="405"/>
      <c r="AR115" s="405"/>
      <c r="AS115" s="405"/>
      <c r="AT115" s="405"/>
      <c r="AU115" s="405"/>
      <c r="AV115" s="405"/>
      <c r="AW115" s="405"/>
      <c r="AX115" s="405"/>
      <c r="AY115" s="405"/>
      <c r="AZ115" s="405"/>
      <c r="BA115" s="405"/>
      <c r="BB115" s="405"/>
      <c r="BC115" s="405"/>
      <c r="BD115" s="405"/>
      <c r="BE115" s="405"/>
      <c r="BF115" s="405"/>
      <c r="BG115" s="405"/>
      <c r="BH115" s="405"/>
      <c r="BI115" s="405"/>
      <c r="BJ115" s="405"/>
      <c r="BK115" s="405"/>
      <c r="BL115" s="405"/>
      <c r="BM115" s="405"/>
    </row>
    <row r="116" spans="1:65" ht="16.5">
      <c r="A116" s="417" t="s">
        <v>190</v>
      </c>
      <c r="B116" s="418"/>
      <c r="C116" s="613">
        <f>C108</f>
        <v>0</v>
      </c>
      <c r="D116" s="591"/>
      <c r="E116" s="614"/>
      <c r="F116" s="614"/>
      <c r="G116" s="614"/>
      <c r="H116" s="615"/>
      <c r="I116" s="616"/>
      <c r="J116" s="584"/>
      <c r="K116" s="617"/>
      <c r="L116" s="618"/>
      <c r="M116" s="583"/>
      <c r="N116" s="619">
        <f>IF($P$116="TK","TK",IF($P$117="SK","SK",0))</f>
        <v>0</v>
      </c>
      <c r="O116" s="587">
        <f>IF($K$116="Tillagningskök","TK",IF($K$116="Serveringskök","SK",0))</f>
        <v>0</v>
      </c>
      <c r="P116" s="587">
        <f>IF($O$116="TK","TK",IF($O$117="TK","TK",IF($O$118="TK","TK",IF($O$119="TK","TK",0))))</f>
        <v>0</v>
      </c>
      <c r="Q116" s="620" t="e">
        <f>IF(AND($Q$108="JA",$H$81="V",F116="V"),"V",IF(AND($Q$108="JA",$H$81="EL",F116="EL"),"EL",IF(AND($Q$108="JA",$H$81="V",F116="EL",$F$108&gt;$R$115),"EL",0)))</f>
        <v>#DIV/0!</v>
      </c>
      <c r="R116" s="405"/>
      <c r="S116" s="405"/>
      <c r="T116" s="405"/>
      <c r="U116" s="414"/>
      <c r="V116" s="414"/>
      <c r="W116" s="405"/>
      <c r="X116" s="405"/>
      <c r="Y116" s="405"/>
      <c r="Z116" s="405"/>
      <c r="AA116" s="405"/>
      <c r="AB116" s="405"/>
      <c r="AC116" s="405"/>
      <c r="AD116" s="405"/>
      <c r="AE116" s="405"/>
      <c r="AF116" s="405"/>
      <c r="AG116" s="405"/>
      <c r="AH116" s="405"/>
      <c r="AI116" s="405"/>
      <c r="AJ116" s="405"/>
      <c r="AK116" s="405"/>
      <c r="AL116" s="405"/>
      <c r="AM116" s="405"/>
      <c r="AN116" s="405"/>
      <c r="AO116" s="405"/>
      <c r="AP116" s="405"/>
      <c r="AQ116" s="405"/>
      <c r="AR116" s="405"/>
      <c r="AS116" s="405"/>
      <c r="AT116" s="405"/>
      <c r="AU116" s="405"/>
      <c r="AV116" s="405"/>
      <c r="AW116" s="405"/>
      <c r="AX116" s="405"/>
      <c r="AY116" s="405"/>
      <c r="AZ116" s="405"/>
      <c r="BA116" s="405"/>
      <c r="BB116" s="405"/>
      <c r="BC116" s="405"/>
      <c r="BD116" s="405"/>
      <c r="BE116" s="405"/>
      <c r="BF116" s="405"/>
      <c r="BG116" s="405"/>
      <c r="BH116" s="405"/>
      <c r="BI116" s="405"/>
      <c r="BJ116" s="405"/>
      <c r="BK116" s="405"/>
      <c r="BL116" s="405"/>
      <c r="BM116" s="405"/>
    </row>
    <row r="117" spans="1:65" ht="16.5">
      <c r="A117" s="417" t="s">
        <v>588</v>
      </c>
      <c r="B117" s="418"/>
      <c r="C117" s="613">
        <f>$C$109</f>
        <v>0</v>
      </c>
      <c r="D117" s="591"/>
      <c r="E117" s="614"/>
      <c r="F117" s="614"/>
      <c r="G117" s="614"/>
      <c r="H117" s="621"/>
      <c r="I117" s="616"/>
      <c r="J117" s="584"/>
      <c r="K117" s="617"/>
      <c r="L117" s="618"/>
      <c r="M117" s="583"/>
      <c r="N117" s="405"/>
      <c r="O117" s="587">
        <f>IF($K$117="Tillagningskök","TK",IF($K$117="Serveringskök","SK",0))</f>
        <v>0</v>
      </c>
      <c r="P117" s="587">
        <f>IF($O$116="SK","SK",IF($O$117="SK","SK",IF($O$118="SK","SK",IF($O$119="SK","SK",0))))</f>
        <v>0</v>
      </c>
      <c r="Q117" s="622">
        <f>IF(AND($Q$109="JA",$H$81="V",F117="V"),"V",IF(AND($Q$109="JA",$H$81="EL",F117="EL"),"EL",IF(AND($Q$109="JA",$H$81="V",F117="EL",$F$109&gt;$R$115),"EL",0)))</f>
        <v>0</v>
      </c>
      <c r="R117" s="405"/>
      <c r="S117" s="405"/>
      <c r="T117" s="405"/>
      <c r="U117" s="405"/>
      <c r="V117" s="405"/>
      <c r="W117" s="405"/>
      <c r="X117" s="405"/>
      <c r="Y117" s="405"/>
      <c r="Z117" s="405"/>
      <c r="AA117" s="405"/>
      <c r="AB117" s="405"/>
      <c r="AC117" s="405"/>
      <c r="AD117" s="405"/>
      <c r="AE117" s="405"/>
      <c r="AF117" s="405"/>
      <c r="AG117" s="405"/>
      <c r="AH117" s="405"/>
      <c r="AI117" s="405"/>
      <c r="AJ117" s="405"/>
      <c r="AK117" s="405"/>
      <c r="AL117" s="405"/>
      <c r="AM117" s="405"/>
      <c r="AN117" s="405"/>
      <c r="AO117" s="405"/>
      <c r="AP117" s="405"/>
      <c r="AQ117" s="405"/>
      <c r="AR117" s="405"/>
      <c r="AS117" s="405"/>
      <c r="AT117" s="405"/>
      <c r="AU117" s="405"/>
      <c r="AV117" s="405"/>
      <c r="AW117" s="405"/>
      <c r="AX117" s="405"/>
      <c r="AY117" s="405"/>
      <c r="AZ117" s="405"/>
      <c r="BA117" s="405"/>
      <c r="BB117" s="405"/>
      <c r="BC117" s="405"/>
      <c r="BD117" s="405"/>
      <c r="BE117" s="405"/>
      <c r="BF117" s="405"/>
      <c r="BG117" s="405"/>
      <c r="BH117" s="405"/>
      <c r="BI117" s="405"/>
      <c r="BJ117" s="405"/>
      <c r="BK117" s="405"/>
      <c r="BL117" s="405"/>
      <c r="BM117" s="405"/>
    </row>
    <row r="118" spans="1:65" ht="16.5">
      <c r="A118" s="417" t="s">
        <v>589</v>
      </c>
      <c r="B118" s="418"/>
      <c r="C118" s="613">
        <f>C110</f>
        <v>0</v>
      </c>
      <c r="D118" s="591"/>
      <c r="E118" s="614"/>
      <c r="F118" s="614"/>
      <c r="G118" s="614"/>
      <c r="H118" s="621"/>
      <c r="I118" s="616"/>
      <c r="J118" s="584"/>
      <c r="K118" s="617"/>
      <c r="L118" s="618"/>
      <c r="M118" s="583"/>
      <c r="N118" s="405"/>
      <c r="O118" s="587">
        <f>IF($K$118="Tillagningskök","TK",IF($K$118="Serveringskök","SK",0))</f>
        <v>0</v>
      </c>
      <c r="P118" s="587"/>
      <c r="Q118" s="622">
        <f>IF(AND($Q$110="JA",$H$81="V",F118="V"),"V",IF(AND($Q$110="JA",$H$81="EL",F118="EL"),"EL",IF(AND($Q$110="JA",$H$81="V",F118="EL",$F$110&gt;$R$115),"EL",0)))</f>
        <v>0</v>
      </c>
      <c r="R118" s="405"/>
      <c r="S118" s="405"/>
      <c r="T118" s="405"/>
      <c r="U118" s="405"/>
      <c r="V118" s="405"/>
      <c r="W118" s="405"/>
      <c r="X118" s="405"/>
      <c r="Y118" s="405"/>
      <c r="Z118" s="405"/>
      <c r="AA118" s="405"/>
      <c r="AB118" s="405"/>
      <c r="AC118" s="405"/>
      <c r="AD118" s="405"/>
      <c r="AE118" s="405"/>
      <c r="AF118" s="405"/>
      <c r="AG118" s="405"/>
      <c r="AH118" s="405"/>
      <c r="AI118" s="405"/>
      <c r="AJ118" s="405"/>
      <c r="AK118" s="405"/>
      <c r="AL118" s="405"/>
      <c r="AM118" s="405"/>
      <c r="AN118" s="405"/>
      <c r="AO118" s="405"/>
      <c r="AP118" s="405"/>
      <c r="AQ118" s="405"/>
      <c r="AR118" s="405"/>
      <c r="AS118" s="405"/>
      <c r="AT118" s="405"/>
      <c r="AU118" s="405"/>
      <c r="AV118" s="405"/>
      <c r="AW118" s="405"/>
      <c r="AX118" s="405"/>
      <c r="AY118" s="405"/>
      <c r="AZ118" s="405"/>
      <c r="BA118" s="405"/>
      <c r="BB118" s="405"/>
      <c r="BC118" s="405"/>
      <c r="BD118" s="405"/>
      <c r="BE118" s="405"/>
      <c r="BF118" s="405"/>
      <c r="BG118" s="405"/>
      <c r="BH118" s="405"/>
      <c r="BI118" s="405"/>
      <c r="BJ118" s="405"/>
      <c r="BK118" s="405"/>
      <c r="BL118" s="405"/>
      <c r="BM118" s="405"/>
    </row>
    <row r="119" spans="1:65" ht="16.5">
      <c r="A119" s="417" t="s">
        <v>145</v>
      </c>
      <c r="B119" s="418"/>
      <c r="C119" s="613">
        <f>C111</f>
        <v>0</v>
      </c>
      <c r="D119" s="591"/>
      <c r="E119" s="614"/>
      <c r="F119" s="614"/>
      <c r="G119" s="614"/>
      <c r="H119" s="621"/>
      <c r="I119" s="616"/>
      <c r="J119" s="584"/>
      <c r="K119" s="617"/>
      <c r="L119" s="618"/>
      <c r="M119" s="583"/>
      <c r="N119" s="405"/>
      <c r="O119" s="587">
        <f>IF($K$119="Tillagningskök","TK",IF($K$119="Serveringskök","SK",0))</f>
        <v>0</v>
      </c>
      <c r="P119" s="587"/>
      <c r="Q119" s="622">
        <f>IF(AND($Q$111="JA",$H$81="V",F119="V"),"V",IF(AND($Q$111="JA",$H$81="EL",F119="EL"),"EL",IF(AND($Q$111="JA",$H$81="V",F119="EL",$F$111&gt;$R$115),"EL",0)))</f>
        <v>0</v>
      </c>
      <c r="R119" s="405"/>
      <c r="S119" s="405"/>
      <c r="T119" s="405"/>
      <c r="U119" s="405"/>
      <c r="V119" s="405"/>
      <c r="W119" s="405"/>
      <c r="X119" s="405"/>
      <c r="Y119" s="405"/>
      <c r="Z119" s="405"/>
      <c r="AA119" s="405"/>
      <c r="AB119" s="405"/>
      <c r="AC119" s="405"/>
      <c r="AD119" s="405"/>
      <c r="AE119" s="412"/>
      <c r="AF119" s="412"/>
      <c r="AG119" s="414"/>
      <c r="AH119" s="414"/>
      <c r="AI119" s="414"/>
      <c r="AJ119" s="412"/>
      <c r="AK119" s="412"/>
      <c r="AL119" s="412"/>
      <c r="AM119" s="412"/>
      <c r="AN119" s="412"/>
      <c r="AO119" s="412"/>
      <c r="AP119" s="412"/>
      <c r="AQ119" s="412"/>
      <c r="AR119" s="412"/>
      <c r="AS119" s="405"/>
      <c r="AT119" s="405"/>
      <c r="AU119" s="405"/>
      <c r="AV119" s="405"/>
      <c r="AW119" s="405"/>
      <c r="AX119" s="405"/>
      <c r="AY119" s="405"/>
      <c r="AZ119" s="405"/>
      <c r="BA119" s="405"/>
      <c r="BB119" s="405"/>
      <c r="BC119" s="405"/>
      <c r="BD119" s="405"/>
      <c r="BE119" s="405"/>
      <c r="BF119" s="405"/>
      <c r="BG119" s="405"/>
      <c r="BH119" s="405"/>
      <c r="BI119" s="405"/>
      <c r="BJ119" s="405"/>
      <c r="BK119" s="405"/>
      <c r="BL119" s="405"/>
      <c r="BM119" s="405"/>
    </row>
    <row r="120" spans="1:65" ht="12.75">
      <c r="A120" s="412"/>
      <c r="B120" s="412"/>
      <c r="C120" s="412"/>
      <c r="D120" s="412"/>
      <c r="E120" s="412"/>
      <c r="F120" s="412"/>
      <c r="G120" s="412"/>
      <c r="H120" s="412"/>
      <c r="I120" s="412"/>
      <c r="J120" s="623" t="e">
        <f>SUM(J116:J119)/COUNTA(J116:J116)</f>
        <v>#DIV/0!</v>
      </c>
      <c r="K120" s="405"/>
      <c r="L120" s="405"/>
      <c r="M120" s="405"/>
      <c r="N120" s="405"/>
      <c r="O120" s="405"/>
      <c r="P120" s="405"/>
      <c r="Q120" s="405"/>
      <c r="R120" s="405"/>
      <c r="S120" s="405"/>
      <c r="T120" s="405"/>
      <c r="U120" s="405"/>
      <c r="V120" s="405"/>
      <c r="W120" s="405"/>
      <c r="X120" s="405"/>
      <c r="Y120" s="405"/>
      <c r="Z120" s="405"/>
      <c r="AA120" s="405"/>
      <c r="AB120" s="405"/>
      <c r="AC120" s="405"/>
      <c r="AD120" s="405"/>
      <c r="AE120" s="412"/>
      <c r="AF120" s="412"/>
      <c r="AG120" s="414"/>
      <c r="AH120" s="414"/>
      <c r="AI120" s="412"/>
      <c r="AJ120" s="412"/>
      <c r="AK120" s="412"/>
      <c r="AL120" s="412"/>
      <c r="AM120" s="412"/>
      <c r="AN120" s="412"/>
      <c r="AO120" s="412"/>
      <c r="AP120" s="412"/>
      <c r="AQ120" s="412"/>
      <c r="AR120" s="412"/>
      <c r="AS120" s="405"/>
      <c r="AT120" s="405"/>
      <c r="AU120" s="405"/>
      <c r="AV120" s="405"/>
      <c r="AW120" s="405"/>
      <c r="AX120" s="405"/>
      <c r="AY120" s="405"/>
      <c r="AZ120" s="405"/>
      <c r="BA120" s="405"/>
      <c r="BB120" s="405"/>
      <c r="BC120" s="405"/>
      <c r="BD120" s="405"/>
      <c r="BE120" s="405"/>
      <c r="BF120" s="405"/>
      <c r="BG120" s="405"/>
      <c r="BH120" s="405"/>
      <c r="BI120" s="405"/>
      <c r="BJ120" s="405"/>
      <c r="BK120" s="405"/>
      <c r="BL120" s="405"/>
      <c r="BM120" s="405"/>
    </row>
    <row r="121" spans="1:65" ht="15.75">
      <c r="A121" s="411" t="s">
        <v>241</v>
      </c>
      <c r="B121" s="412"/>
      <c r="C121" s="412"/>
      <c r="D121" s="412"/>
      <c r="E121" s="412"/>
      <c r="F121" s="412"/>
      <c r="G121" s="412"/>
      <c r="H121" s="412"/>
      <c r="I121" s="412"/>
      <c r="J121" s="412"/>
      <c r="K121" s="405"/>
      <c r="L121" s="405"/>
      <c r="M121" s="405" t="s">
        <v>388</v>
      </c>
      <c r="N121" s="405"/>
      <c r="O121" s="405"/>
      <c r="P121" s="405"/>
      <c r="Q121" s="405"/>
      <c r="R121" s="405"/>
      <c r="S121" s="405"/>
      <c r="T121" s="405"/>
      <c r="U121" s="405"/>
      <c r="V121" s="405"/>
      <c r="W121" s="405"/>
      <c r="X121" s="405"/>
      <c r="Y121" s="405"/>
      <c r="Z121" s="405"/>
      <c r="AA121" s="405"/>
      <c r="AB121" s="405"/>
      <c r="AC121" s="405"/>
      <c r="AD121" s="405"/>
      <c r="AE121" s="412"/>
      <c r="AF121" s="412"/>
      <c r="AG121" s="414"/>
      <c r="AH121" s="412"/>
      <c r="AI121" s="412"/>
      <c r="AJ121" s="412"/>
      <c r="AK121" s="412"/>
      <c r="AL121" s="412"/>
      <c r="AM121" s="412"/>
      <c r="AN121" s="412"/>
      <c r="AO121" s="412"/>
      <c r="AP121" s="412"/>
      <c r="AQ121" s="412"/>
      <c r="AR121" s="412"/>
      <c r="AS121" s="405"/>
      <c r="AT121" s="405"/>
      <c r="AU121" s="405"/>
      <c r="AV121" s="405"/>
      <c r="AW121" s="405"/>
      <c r="AX121" s="405"/>
      <c r="AY121" s="405"/>
      <c r="AZ121" s="405"/>
      <c r="BA121" s="405"/>
      <c r="BB121" s="405"/>
      <c r="BC121" s="405"/>
      <c r="BD121" s="405"/>
      <c r="BE121" s="405"/>
      <c r="BF121" s="405"/>
      <c r="BG121" s="405"/>
      <c r="BH121" s="405"/>
      <c r="BI121" s="405"/>
      <c r="BJ121" s="405"/>
      <c r="BK121" s="405"/>
      <c r="BL121" s="405"/>
      <c r="BM121" s="405"/>
    </row>
    <row r="122" spans="1:65" ht="16.5">
      <c r="A122" s="412"/>
      <c r="B122" s="412"/>
      <c r="C122" s="624" t="s">
        <v>242</v>
      </c>
      <c r="D122" s="624" t="s">
        <v>188</v>
      </c>
      <c r="E122" s="417" t="s">
        <v>243</v>
      </c>
      <c r="F122" s="424"/>
      <c r="G122" s="624" t="s">
        <v>244</v>
      </c>
      <c r="H122" s="412"/>
      <c r="I122" s="412"/>
      <c r="J122" s="412"/>
      <c r="K122" s="405"/>
      <c r="L122" s="405"/>
      <c r="M122" s="405"/>
      <c r="N122" s="405"/>
      <c r="O122" s="405" t="s">
        <v>388</v>
      </c>
      <c r="P122" s="405"/>
      <c r="Q122" s="405"/>
      <c r="R122" s="405"/>
      <c r="S122" s="405"/>
      <c r="T122" s="405"/>
      <c r="U122" s="405"/>
      <c r="V122" s="405"/>
      <c r="W122" s="405"/>
      <c r="X122" s="405"/>
      <c r="Y122" s="405"/>
      <c r="Z122" s="405"/>
      <c r="AA122" s="405"/>
      <c r="AB122" s="405"/>
      <c r="AC122" s="405"/>
      <c r="AD122" s="405"/>
      <c r="AE122" s="412"/>
      <c r="AF122" s="412"/>
      <c r="AG122" s="412"/>
      <c r="AH122" s="412"/>
      <c r="AI122" s="412"/>
      <c r="AJ122" s="412"/>
      <c r="AK122" s="412"/>
      <c r="AL122" s="412"/>
      <c r="AM122" s="412"/>
      <c r="AN122" s="412"/>
      <c r="AO122" s="412"/>
      <c r="AP122" s="412"/>
      <c r="AQ122" s="412"/>
      <c r="AR122" s="412"/>
      <c r="AS122" s="405"/>
      <c r="AT122" s="405"/>
      <c r="AU122" s="405"/>
      <c r="AV122" s="405"/>
      <c r="AW122" s="405"/>
      <c r="AX122" s="405"/>
      <c r="AY122" s="405"/>
      <c r="AZ122" s="405"/>
      <c r="BA122" s="405"/>
      <c r="BB122" s="405"/>
      <c r="BC122" s="405"/>
      <c r="BD122" s="405"/>
      <c r="BE122" s="405"/>
      <c r="BF122" s="405"/>
      <c r="BG122" s="405"/>
      <c r="BH122" s="405"/>
      <c r="BI122" s="405"/>
      <c r="BJ122" s="405"/>
      <c r="BK122" s="405"/>
      <c r="BL122" s="405"/>
      <c r="BM122" s="405"/>
    </row>
    <row r="123" spans="1:84" ht="16.5">
      <c r="A123" s="607"/>
      <c r="B123" s="412"/>
      <c r="C123" s="625"/>
      <c r="D123" s="625"/>
      <c r="E123" s="626" t="s">
        <v>485</v>
      </c>
      <c r="F123" s="626" t="s">
        <v>1181</v>
      </c>
      <c r="G123" s="625" t="s">
        <v>245</v>
      </c>
      <c r="H123" s="412"/>
      <c r="I123" s="412"/>
      <c r="J123" s="412"/>
      <c r="K123" s="405"/>
      <c r="L123" s="405"/>
      <c r="M123" s="405"/>
      <c r="N123" s="405"/>
      <c r="O123" s="405"/>
      <c r="P123" s="405"/>
      <c r="Q123" s="405"/>
      <c r="R123" s="405"/>
      <c r="S123" s="405"/>
      <c r="T123" s="405"/>
      <c r="U123" s="405"/>
      <c r="V123" s="405"/>
      <c r="W123" s="405"/>
      <c r="X123" s="405"/>
      <c r="Y123" s="405"/>
      <c r="Z123" s="405"/>
      <c r="AA123" s="405"/>
      <c r="AB123" s="405"/>
      <c r="AC123" s="405"/>
      <c r="AD123" s="405"/>
      <c r="AE123" s="412"/>
      <c r="AF123" s="412"/>
      <c r="AG123" s="412"/>
      <c r="AH123" s="412"/>
      <c r="AI123" s="412"/>
      <c r="AJ123" s="412"/>
      <c r="AK123" s="412"/>
      <c r="AL123" s="412"/>
      <c r="AM123" s="412"/>
      <c r="AN123" s="412"/>
      <c r="AO123" s="412"/>
      <c r="AP123" s="412"/>
      <c r="AQ123" s="412"/>
      <c r="AR123" s="412"/>
      <c r="AS123" s="412"/>
      <c r="AT123" s="412"/>
      <c r="AU123" s="412"/>
      <c r="AV123" s="412"/>
      <c r="AW123" s="412"/>
      <c r="AX123" s="412"/>
      <c r="AY123" s="412"/>
      <c r="AZ123" s="412"/>
      <c r="BA123" s="412"/>
      <c r="BB123" s="412"/>
      <c r="BC123" s="412"/>
      <c r="BD123" s="412"/>
      <c r="BE123" s="412"/>
      <c r="BF123" s="412"/>
      <c r="BG123" s="412"/>
      <c r="BH123" s="412"/>
      <c r="BI123" s="412"/>
      <c r="BJ123" s="412"/>
      <c r="BK123" s="412"/>
      <c r="BL123" s="412"/>
      <c r="BM123" s="412"/>
      <c r="BN123" s="338"/>
      <c r="BO123" s="338"/>
      <c r="BP123" s="338"/>
      <c r="BQ123" s="338"/>
      <c r="BR123" s="338"/>
      <c r="BS123" s="338"/>
      <c r="BT123" s="338"/>
      <c r="BU123" s="338"/>
      <c r="BV123" s="338"/>
      <c r="BW123" s="338"/>
      <c r="BX123" s="338"/>
      <c r="BY123" s="338"/>
      <c r="BZ123" s="338"/>
      <c r="CA123" s="338"/>
      <c r="CB123" s="338"/>
      <c r="CC123" s="338"/>
      <c r="CD123" s="338"/>
      <c r="CE123" s="338"/>
      <c r="CF123" s="338"/>
    </row>
    <row r="124" spans="1:84" ht="16.5">
      <c r="A124" s="417" t="s">
        <v>815</v>
      </c>
      <c r="B124" s="418"/>
      <c r="C124" s="627">
        <v>100</v>
      </c>
      <c r="D124" s="614" t="s">
        <v>758</v>
      </c>
      <c r="E124" s="628" t="s">
        <v>1289</v>
      </c>
      <c r="F124" s="629"/>
      <c r="G124" s="614" t="s">
        <v>246</v>
      </c>
      <c r="H124" s="412"/>
      <c r="I124" s="412"/>
      <c r="J124" s="412"/>
      <c r="K124" s="405"/>
      <c r="L124" s="405"/>
      <c r="M124" s="405"/>
      <c r="N124" s="405"/>
      <c r="O124" s="405"/>
      <c r="P124" s="405"/>
      <c r="Q124" s="405"/>
      <c r="R124" s="405"/>
      <c r="S124" s="405"/>
      <c r="T124" s="405"/>
      <c r="U124" s="405"/>
      <c r="V124" s="405"/>
      <c r="W124" s="405"/>
      <c r="X124" s="405"/>
      <c r="Y124" s="405"/>
      <c r="Z124" s="405"/>
      <c r="AA124" s="405"/>
      <c r="AB124" s="405"/>
      <c r="AC124" s="405"/>
      <c r="AD124" s="412"/>
      <c r="AE124" s="412"/>
      <c r="AF124" s="412"/>
      <c r="AG124" s="412"/>
      <c r="AH124" s="412"/>
      <c r="AI124" s="412"/>
      <c r="AJ124" s="412"/>
      <c r="AK124" s="412"/>
      <c r="AL124" s="412"/>
      <c r="AM124" s="412"/>
      <c r="AN124" s="412"/>
      <c r="AO124" s="412"/>
      <c r="AP124" s="412"/>
      <c r="AQ124" s="412"/>
      <c r="AR124" s="412"/>
      <c r="AS124" s="412"/>
      <c r="AT124" s="412"/>
      <c r="AU124" s="412"/>
      <c r="AV124" s="412"/>
      <c r="AW124" s="412"/>
      <c r="AX124" s="412"/>
      <c r="AY124" s="412"/>
      <c r="AZ124" s="412"/>
      <c r="BA124" s="412"/>
      <c r="BB124" s="412"/>
      <c r="BC124" s="412"/>
      <c r="BD124" s="412"/>
      <c r="BE124" s="412"/>
      <c r="BF124" s="412"/>
      <c r="BG124" s="412"/>
      <c r="BH124" s="412"/>
      <c r="BI124" s="412"/>
      <c r="BJ124" s="412"/>
      <c r="BK124" s="412"/>
      <c r="BL124" s="412"/>
      <c r="BM124" s="412"/>
      <c r="BN124" s="338"/>
      <c r="BO124" s="338"/>
      <c r="BP124" s="338"/>
      <c r="BQ124" s="338"/>
      <c r="BR124" s="338"/>
      <c r="BS124" s="338"/>
      <c r="BT124" s="338"/>
      <c r="BU124" s="338"/>
      <c r="BV124" s="338"/>
      <c r="BW124" s="338"/>
      <c r="BX124" s="338"/>
      <c r="BY124" s="338"/>
      <c r="BZ124" s="338"/>
      <c r="CA124" s="338"/>
      <c r="CB124" s="338"/>
      <c r="CC124" s="338"/>
      <c r="CD124" s="338"/>
      <c r="CE124" s="338"/>
      <c r="CF124" s="338"/>
    </row>
    <row r="125" spans="1:84" ht="12.75">
      <c r="A125" s="412"/>
      <c r="B125" s="412"/>
      <c r="C125" s="412"/>
      <c r="D125" s="412"/>
      <c r="E125" s="412"/>
      <c r="F125" s="412"/>
      <c r="G125" s="405"/>
      <c r="H125" s="405"/>
      <c r="I125" s="405"/>
      <c r="J125" s="405"/>
      <c r="K125" s="405"/>
      <c r="L125" s="405"/>
      <c r="M125" s="405"/>
      <c r="N125" s="405"/>
      <c r="O125" s="405"/>
      <c r="P125" s="405"/>
      <c r="Q125" s="405"/>
      <c r="R125" s="405"/>
      <c r="S125" s="405"/>
      <c r="T125" s="405"/>
      <c r="U125" s="405"/>
      <c r="V125" s="405"/>
      <c r="W125" s="405"/>
      <c r="X125" s="405"/>
      <c r="Y125" s="405"/>
      <c r="Z125" s="405"/>
      <c r="AA125" s="405"/>
      <c r="AB125" s="405"/>
      <c r="AC125" s="405"/>
      <c r="AD125" s="412"/>
      <c r="AE125" s="412"/>
      <c r="AF125" s="412"/>
      <c r="AG125" s="412"/>
      <c r="AH125" s="412"/>
      <c r="AI125" s="412"/>
      <c r="AJ125" s="412"/>
      <c r="AK125" s="412"/>
      <c r="AL125" s="412"/>
      <c r="AM125" s="412"/>
      <c r="AN125" s="412"/>
      <c r="AO125" s="412"/>
      <c r="AP125" s="412"/>
      <c r="AQ125" s="412"/>
      <c r="AR125" s="412"/>
      <c r="AS125" s="412"/>
      <c r="AT125" s="412"/>
      <c r="AU125" s="412"/>
      <c r="AV125" s="412"/>
      <c r="AW125" s="412"/>
      <c r="AX125" s="412"/>
      <c r="AY125" s="412"/>
      <c r="AZ125" s="412"/>
      <c r="BA125" s="412"/>
      <c r="BB125" s="412"/>
      <c r="BC125" s="412"/>
      <c r="BD125" s="412"/>
      <c r="BE125" s="412"/>
      <c r="BF125" s="412"/>
      <c r="BG125" s="412"/>
      <c r="BH125" s="412"/>
      <c r="BI125" s="412"/>
      <c r="BJ125" s="412"/>
      <c r="BK125" s="412"/>
      <c r="BL125" s="412"/>
      <c r="BM125" s="412"/>
      <c r="BN125" s="338"/>
      <c r="BO125" s="338"/>
      <c r="BP125" s="338"/>
      <c r="BQ125" s="338"/>
      <c r="BR125" s="338"/>
      <c r="BS125" s="338"/>
      <c r="BT125" s="338"/>
      <c r="BU125" s="338"/>
      <c r="BV125" s="338"/>
      <c r="BW125" s="338"/>
      <c r="BX125" s="338"/>
      <c r="BY125" s="338"/>
      <c r="BZ125" s="338"/>
      <c r="CA125" s="338"/>
      <c r="CB125" s="338"/>
      <c r="CC125" s="338"/>
      <c r="CD125" s="338"/>
      <c r="CE125" s="338"/>
      <c r="CF125" s="338"/>
    </row>
    <row r="126" spans="1:84" ht="16.5">
      <c r="A126" s="411" t="s">
        <v>247</v>
      </c>
      <c r="B126" s="412"/>
      <c r="C126" s="446" t="s">
        <v>1048</v>
      </c>
      <c r="D126" s="447"/>
      <c r="E126" s="568" t="s">
        <v>248</v>
      </c>
      <c r="F126" s="449"/>
      <c r="G126" s="567" t="s">
        <v>257</v>
      </c>
      <c r="H126" s="567" t="s">
        <v>9</v>
      </c>
      <c r="I126" s="567" t="s">
        <v>10</v>
      </c>
      <c r="J126" s="567" t="s">
        <v>11</v>
      </c>
      <c r="K126" s="405"/>
      <c r="L126" s="405"/>
      <c r="M126" s="405"/>
      <c r="N126" s="405"/>
      <c r="O126" s="405"/>
      <c r="P126" s="405"/>
      <c r="Q126" s="405"/>
      <c r="R126" s="405"/>
      <c r="S126" s="405"/>
      <c r="T126" s="405"/>
      <c r="U126" s="405"/>
      <c r="V126" s="405"/>
      <c r="W126" s="405"/>
      <c r="X126" s="405"/>
      <c r="Y126" s="405"/>
      <c r="Z126" s="405"/>
      <c r="AA126" s="405"/>
      <c r="AB126" s="405"/>
      <c r="AC126" s="405"/>
      <c r="AD126" s="412"/>
      <c r="AE126" s="412"/>
      <c r="AF126" s="412"/>
      <c r="AG126" s="412"/>
      <c r="AH126" s="412"/>
      <c r="AI126" s="412"/>
      <c r="AJ126" s="412"/>
      <c r="AK126" s="412"/>
      <c r="AL126" s="412"/>
      <c r="AM126" s="412"/>
      <c r="AN126" s="412"/>
      <c r="AO126" s="412"/>
      <c r="AP126" s="412"/>
      <c r="AQ126" s="412"/>
      <c r="AR126" s="412"/>
      <c r="AS126" s="412"/>
      <c r="AT126" s="412"/>
      <c r="AU126" s="412"/>
      <c r="AV126" s="412"/>
      <c r="AW126" s="412"/>
      <c r="AX126" s="412"/>
      <c r="AY126" s="412"/>
      <c r="AZ126" s="412"/>
      <c r="BA126" s="412"/>
      <c r="BB126" s="412"/>
      <c r="BC126" s="412"/>
      <c r="BD126" s="412"/>
      <c r="BE126" s="412"/>
      <c r="BF126" s="412"/>
      <c r="BG126" s="412"/>
      <c r="BH126" s="412"/>
      <c r="BI126" s="412"/>
      <c r="BJ126" s="412"/>
      <c r="BK126" s="412"/>
      <c r="BL126" s="412"/>
      <c r="BM126" s="412"/>
      <c r="BN126" s="338"/>
      <c r="BO126" s="338"/>
      <c r="BP126" s="338"/>
      <c r="BQ126" s="338"/>
      <c r="BR126" s="338"/>
      <c r="BS126" s="338"/>
      <c r="BT126" s="338"/>
      <c r="BU126" s="338"/>
      <c r="BV126" s="338"/>
      <c r="BW126" s="338"/>
      <c r="BX126" s="338"/>
      <c r="BY126" s="338"/>
      <c r="BZ126" s="338"/>
      <c r="CA126" s="338"/>
      <c r="CB126" s="338"/>
      <c r="CC126" s="338"/>
      <c r="CD126" s="338"/>
      <c r="CE126" s="338"/>
      <c r="CF126" s="338"/>
    </row>
    <row r="127" spans="1:84" ht="16.5">
      <c r="A127" s="630" t="s">
        <v>12</v>
      </c>
      <c r="B127" s="412"/>
      <c r="C127" s="608"/>
      <c r="D127" s="609"/>
      <c r="E127" s="577" t="s">
        <v>439</v>
      </c>
      <c r="F127" s="577" t="s">
        <v>37</v>
      </c>
      <c r="G127" s="610" t="s">
        <v>13</v>
      </c>
      <c r="H127" s="610" t="s">
        <v>14</v>
      </c>
      <c r="I127" s="610" t="s">
        <v>15</v>
      </c>
      <c r="J127" s="610" t="s">
        <v>16</v>
      </c>
      <c r="K127" s="405"/>
      <c r="L127" s="405" t="s">
        <v>388</v>
      </c>
      <c r="M127" s="405"/>
      <c r="N127" s="405"/>
      <c r="O127" s="405" t="s">
        <v>17</v>
      </c>
      <c r="P127" s="606" t="s">
        <v>18</v>
      </c>
      <c r="Q127" s="405" t="s">
        <v>57</v>
      </c>
      <c r="R127" s="405" t="s">
        <v>58</v>
      </c>
      <c r="S127" s="631" t="s">
        <v>59</v>
      </c>
      <c r="T127" s="405" t="s">
        <v>60</v>
      </c>
      <c r="U127" s="405"/>
      <c r="V127" s="405"/>
      <c r="W127" s="405"/>
      <c r="X127" s="405"/>
      <c r="Y127" s="405"/>
      <c r="Z127" s="405"/>
      <c r="AA127" s="405"/>
      <c r="AB127" s="405"/>
      <c r="AC127" s="405"/>
      <c r="AD127" s="412"/>
      <c r="AE127" s="412"/>
      <c r="AF127" s="412"/>
      <c r="AG127" s="412"/>
      <c r="AH127" s="412"/>
      <c r="AI127" s="412"/>
      <c r="AJ127" s="412"/>
      <c r="AK127" s="412"/>
      <c r="AL127" s="412"/>
      <c r="AM127" s="412"/>
      <c r="AN127" s="412"/>
      <c r="AO127" s="412"/>
      <c r="AP127" s="412"/>
      <c r="AQ127" s="412"/>
      <c r="AR127" s="412"/>
      <c r="AS127" s="412"/>
      <c r="AT127" s="412"/>
      <c r="AU127" s="412"/>
      <c r="AV127" s="412"/>
      <c r="AW127" s="412"/>
      <c r="AX127" s="412"/>
      <c r="AY127" s="412"/>
      <c r="AZ127" s="412"/>
      <c r="BA127" s="412"/>
      <c r="BB127" s="412"/>
      <c r="BC127" s="412"/>
      <c r="BD127" s="412"/>
      <c r="BE127" s="412"/>
      <c r="BF127" s="412"/>
      <c r="BG127" s="412"/>
      <c r="BH127" s="412"/>
      <c r="BI127" s="412"/>
      <c r="BJ127" s="412"/>
      <c r="BK127" s="412"/>
      <c r="BL127" s="412"/>
      <c r="BM127" s="412"/>
      <c r="BN127" s="338"/>
      <c r="BO127" s="338"/>
      <c r="BP127" s="338"/>
      <c r="BQ127" s="338"/>
      <c r="BR127" s="338"/>
      <c r="BS127" s="338"/>
      <c r="BT127" s="338"/>
      <c r="BU127" s="338"/>
      <c r="BV127" s="338"/>
      <c r="BW127" s="338"/>
      <c r="BX127" s="338"/>
      <c r="BY127" s="338"/>
      <c r="BZ127" s="338"/>
      <c r="CA127" s="338"/>
      <c r="CB127" s="338"/>
      <c r="CC127" s="338"/>
      <c r="CD127" s="338"/>
      <c r="CE127" s="338"/>
      <c r="CF127" s="338"/>
    </row>
    <row r="128" spans="1:84" ht="16.5">
      <c r="A128" s="417" t="s">
        <v>190</v>
      </c>
      <c r="B128" s="418"/>
      <c r="C128" s="632">
        <f>C108</f>
        <v>0</v>
      </c>
      <c r="D128" s="591"/>
      <c r="E128" s="614"/>
      <c r="F128" s="633"/>
      <c r="G128" s="614"/>
      <c r="H128" s="614"/>
      <c r="I128" s="614"/>
      <c r="J128" s="614"/>
      <c r="K128" s="405"/>
      <c r="L128" s="405"/>
      <c r="M128" s="405"/>
      <c r="N128" s="634"/>
      <c r="O128" s="587">
        <f>IF($E$128="JA","SV",0)</f>
        <v>0</v>
      </c>
      <c r="P128" s="589">
        <f>$F$128*$E$108</f>
        <v>0</v>
      </c>
      <c r="Q128" s="635">
        <f>IF($G$128="JA","SV",0)</f>
        <v>0</v>
      </c>
      <c r="R128" s="587">
        <f>IF($H$128="JA","SV",0)</f>
        <v>0</v>
      </c>
      <c r="S128" s="587">
        <f>IF($I$128="JA","SV",0)</f>
        <v>0</v>
      </c>
      <c r="T128" s="587">
        <f>IF($J$128="JA","SV",0)</f>
        <v>0</v>
      </c>
      <c r="U128" s="405"/>
      <c r="V128" s="405"/>
      <c r="W128" s="405"/>
      <c r="X128" s="405"/>
      <c r="Y128" s="405"/>
      <c r="Z128" s="405"/>
      <c r="AA128" s="405"/>
      <c r="AB128" s="405"/>
      <c r="AC128" s="405"/>
      <c r="AD128" s="412"/>
      <c r="AE128" s="412"/>
      <c r="AF128" s="412"/>
      <c r="AG128" s="412"/>
      <c r="AH128" s="412"/>
      <c r="AI128" s="412"/>
      <c r="AJ128" s="412"/>
      <c r="AK128" s="412"/>
      <c r="AL128" s="412"/>
      <c r="AM128" s="412"/>
      <c r="AN128" s="412"/>
      <c r="AO128" s="412"/>
      <c r="AP128" s="412"/>
      <c r="AQ128" s="412"/>
      <c r="AR128" s="412"/>
      <c r="AS128" s="412"/>
      <c r="AT128" s="412"/>
      <c r="AU128" s="412"/>
      <c r="AV128" s="412"/>
      <c r="AW128" s="412"/>
      <c r="AX128" s="412"/>
      <c r="AY128" s="412"/>
      <c r="AZ128" s="412"/>
      <c r="BA128" s="412"/>
      <c r="BB128" s="412"/>
      <c r="BC128" s="412"/>
      <c r="BD128" s="412"/>
      <c r="BE128" s="412"/>
      <c r="BF128" s="412"/>
      <c r="BG128" s="412"/>
      <c r="BH128" s="412"/>
      <c r="BI128" s="412"/>
      <c r="BJ128" s="412"/>
      <c r="BK128" s="412"/>
      <c r="BL128" s="412"/>
      <c r="BM128" s="412"/>
      <c r="BN128" s="338"/>
      <c r="BO128" s="338"/>
      <c r="BP128" s="338"/>
      <c r="BQ128" s="338"/>
      <c r="BR128" s="338"/>
      <c r="BS128" s="338"/>
      <c r="BT128" s="338"/>
      <c r="BU128" s="338"/>
      <c r="BV128" s="338"/>
      <c r="BW128" s="338"/>
      <c r="BX128" s="338"/>
      <c r="BY128" s="338"/>
      <c r="BZ128" s="338"/>
      <c r="CA128" s="338"/>
      <c r="CB128" s="338"/>
      <c r="CC128" s="338"/>
      <c r="CD128" s="338"/>
      <c r="CE128" s="338"/>
      <c r="CF128" s="338"/>
    </row>
    <row r="129" spans="1:84" ht="16.5">
      <c r="A129" s="417" t="s">
        <v>588</v>
      </c>
      <c r="B129" s="418"/>
      <c r="C129" s="632">
        <f>C109</f>
        <v>0</v>
      </c>
      <c r="D129" s="591"/>
      <c r="E129" s="614"/>
      <c r="F129" s="633"/>
      <c r="G129" s="614"/>
      <c r="H129" s="614"/>
      <c r="I129" s="614"/>
      <c r="J129" s="614"/>
      <c r="K129" s="405"/>
      <c r="L129" s="405"/>
      <c r="M129" s="405"/>
      <c r="N129" s="405"/>
      <c r="O129" s="636">
        <f>IF($E$129="JA","FV",0)</f>
        <v>0</v>
      </c>
      <c r="P129" s="589">
        <f>$F$129*$E$109</f>
        <v>0</v>
      </c>
      <c r="Q129" s="635">
        <f>IF($G$129="JA","FV",0)</f>
        <v>0</v>
      </c>
      <c r="R129" s="587">
        <f>IF($H$129="JA","FV",0)</f>
        <v>0</v>
      </c>
      <c r="S129" s="587">
        <f>IF($I$129="JA","FV",0)</f>
        <v>0</v>
      </c>
      <c r="T129" s="587">
        <f>IF($J$129="JA","FV",0)</f>
        <v>0</v>
      </c>
      <c r="U129" s="405"/>
      <c r="V129" s="405"/>
      <c r="W129" s="405"/>
      <c r="X129" s="405"/>
      <c r="Y129" s="405"/>
      <c r="Z129" s="405"/>
      <c r="AA129" s="405"/>
      <c r="AB129" s="405"/>
      <c r="AC129" s="405"/>
      <c r="AD129" s="412"/>
      <c r="AE129" s="412"/>
      <c r="AF129" s="412"/>
      <c r="AG129" s="412"/>
      <c r="AH129" s="412"/>
      <c r="AI129" s="412"/>
      <c r="AJ129" s="412"/>
      <c r="AK129" s="412"/>
      <c r="AL129" s="412"/>
      <c r="AM129" s="412"/>
      <c r="AN129" s="412"/>
      <c r="AO129" s="412"/>
      <c r="AP129" s="412"/>
      <c r="AQ129" s="412"/>
      <c r="AR129" s="412"/>
      <c r="AS129" s="412"/>
      <c r="AT129" s="412"/>
      <c r="AU129" s="412"/>
      <c r="AV129" s="412"/>
      <c r="AW129" s="412"/>
      <c r="AX129" s="412"/>
      <c r="AY129" s="412"/>
      <c r="AZ129" s="412"/>
      <c r="BA129" s="412"/>
      <c r="BB129" s="412"/>
      <c r="BC129" s="412"/>
      <c r="BD129" s="412"/>
      <c r="BE129" s="412"/>
      <c r="BF129" s="412"/>
      <c r="BG129" s="412"/>
      <c r="BH129" s="412"/>
      <c r="BI129" s="412"/>
      <c r="BJ129" s="412"/>
      <c r="BK129" s="412"/>
      <c r="BL129" s="412"/>
      <c r="BM129" s="412"/>
      <c r="BN129" s="338"/>
      <c r="BO129" s="338"/>
      <c r="BP129" s="338"/>
      <c r="BQ129" s="338"/>
      <c r="BR129" s="338"/>
      <c r="BS129" s="338"/>
      <c r="BT129" s="338"/>
      <c r="BU129" s="338"/>
      <c r="BV129" s="338"/>
      <c r="BW129" s="338"/>
      <c r="BX129" s="338"/>
      <c r="BY129" s="338"/>
      <c r="BZ129" s="338"/>
      <c r="CA129" s="338"/>
      <c r="CB129" s="338"/>
      <c r="CC129" s="338"/>
      <c r="CD129" s="338"/>
      <c r="CE129" s="338"/>
      <c r="CF129" s="338"/>
    </row>
    <row r="130" spans="1:84" ht="16.5">
      <c r="A130" s="417" t="s">
        <v>589</v>
      </c>
      <c r="B130" s="418"/>
      <c r="C130" s="632">
        <f>C110</f>
        <v>0</v>
      </c>
      <c r="D130" s="591"/>
      <c r="E130" s="614"/>
      <c r="F130" s="633"/>
      <c r="G130" s="614"/>
      <c r="H130" s="614"/>
      <c r="I130" s="614"/>
      <c r="J130" s="614"/>
      <c r="K130" s="405"/>
      <c r="L130" s="405"/>
      <c r="M130" s="405"/>
      <c r="N130" s="405"/>
      <c r="O130" s="636">
        <f>IF($E$130="JA","AV",0)</f>
        <v>0</v>
      </c>
      <c r="P130" s="589">
        <f>$F$130*$E$110</f>
        <v>0</v>
      </c>
      <c r="Q130" s="635">
        <f>IF($G$130="JA","AV",0)</f>
        <v>0</v>
      </c>
      <c r="R130" s="587">
        <f>IF($H$130="JA","AV",0)</f>
        <v>0</v>
      </c>
      <c r="S130" s="587">
        <f>IF($I$130="JA","AV",0)</f>
        <v>0</v>
      </c>
      <c r="T130" s="587">
        <f>IF($J$130="JA","AV",0)</f>
        <v>0</v>
      </c>
      <c r="U130" s="405"/>
      <c r="V130" s="405"/>
      <c r="W130" s="405"/>
      <c r="X130" s="405"/>
      <c r="Y130" s="405"/>
      <c r="Z130" s="405"/>
      <c r="AA130" s="405"/>
      <c r="AB130" s="405"/>
      <c r="AC130" s="405"/>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2"/>
      <c r="AY130" s="412"/>
      <c r="AZ130" s="412"/>
      <c r="BA130" s="412"/>
      <c r="BB130" s="412"/>
      <c r="BC130" s="412"/>
      <c r="BD130" s="412"/>
      <c r="BE130" s="412"/>
      <c r="BF130" s="412"/>
      <c r="BG130" s="412"/>
      <c r="BH130" s="412"/>
      <c r="BI130" s="412"/>
      <c r="BJ130" s="412"/>
      <c r="BK130" s="412"/>
      <c r="BL130" s="412"/>
      <c r="BM130" s="412"/>
      <c r="BN130" s="338"/>
      <c r="BO130" s="338"/>
      <c r="BP130" s="338"/>
      <c r="BQ130" s="338"/>
      <c r="BR130" s="338"/>
      <c r="BS130" s="338"/>
      <c r="BT130" s="338"/>
      <c r="BU130" s="338"/>
      <c r="BV130" s="338"/>
      <c r="BW130" s="338"/>
      <c r="BX130" s="338"/>
      <c r="BY130" s="338"/>
      <c r="BZ130" s="338"/>
      <c r="CA130" s="338"/>
      <c r="CB130" s="338"/>
      <c r="CC130" s="338"/>
      <c r="CD130" s="338"/>
      <c r="CE130" s="338"/>
      <c r="CF130" s="338"/>
    </row>
    <row r="131" spans="1:84" ht="16.5">
      <c r="A131" s="417" t="s">
        <v>145</v>
      </c>
      <c r="B131" s="418"/>
      <c r="C131" s="613">
        <f>C111</f>
        <v>0</v>
      </c>
      <c r="D131" s="591"/>
      <c r="E131" s="614"/>
      <c r="F131" s="633"/>
      <c r="G131" s="614"/>
      <c r="H131" s="614"/>
      <c r="I131" s="614"/>
      <c r="J131" s="614"/>
      <c r="K131" s="405"/>
      <c r="L131" s="405"/>
      <c r="M131" s="405"/>
      <c r="N131" s="405"/>
      <c r="O131" s="636">
        <f>IF($E$131="JA","HG",0)</f>
        <v>0</v>
      </c>
      <c r="P131" s="589">
        <f>$F$131*$E$111</f>
        <v>0</v>
      </c>
      <c r="Q131" s="635">
        <f>IF($G$131="JA","HG",0)</f>
        <v>0</v>
      </c>
      <c r="R131" s="587">
        <f>IF($H$131="JA","HG",0)</f>
        <v>0</v>
      </c>
      <c r="S131" s="587">
        <f>IF($I$131="JA","HG",0)</f>
        <v>0</v>
      </c>
      <c r="T131" s="587">
        <f>IF($J$131="JA","HG",0)</f>
        <v>0</v>
      </c>
      <c r="U131" s="405"/>
      <c r="V131" s="405"/>
      <c r="W131" s="405"/>
      <c r="X131" s="405"/>
      <c r="Y131" s="405"/>
      <c r="Z131" s="405"/>
      <c r="AA131" s="405"/>
      <c r="AB131" s="405"/>
      <c r="AC131" s="405"/>
      <c r="AD131" s="412"/>
      <c r="AE131" s="412"/>
      <c r="AF131" s="412"/>
      <c r="AG131" s="412"/>
      <c r="AH131" s="412"/>
      <c r="AI131" s="412"/>
      <c r="AJ131" s="412"/>
      <c r="AK131" s="412"/>
      <c r="AL131" s="412"/>
      <c r="AM131" s="412"/>
      <c r="AN131" s="412"/>
      <c r="AO131" s="412"/>
      <c r="AP131" s="412"/>
      <c r="AQ131" s="412"/>
      <c r="AR131" s="412"/>
      <c r="AS131" s="412"/>
      <c r="AT131" s="412"/>
      <c r="AU131" s="412"/>
      <c r="AV131" s="412"/>
      <c r="AW131" s="412"/>
      <c r="AX131" s="412"/>
      <c r="AY131" s="412"/>
      <c r="AZ131" s="412"/>
      <c r="BA131" s="412"/>
      <c r="BB131" s="412"/>
      <c r="BC131" s="412"/>
      <c r="BD131" s="412"/>
      <c r="BE131" s="412"/>
      <c r="BF131" s="412"/>
      <c r="BG131" s="412"/>
      <c r="BH131" s="412"/>
      <c r="BI131" s="412"/>
      <c r="BJ131" s="412"/>
      <c r="BK131" s="412"/>
      <c r="BL131" s="412"/>
      <c r="BM131" s="412"/>
      <c r="BN131" s="338"/>
      <c r="BO131" s="338"/>
      <c r="BP131" s="338"/>
      <c r="BQ131" s="338"/>
      <c r="BR131" s="338"/>
      <c r="BS131" s="338"/>
      <c r="BT131" s="338"/>
      <c r="BU131" s="338"/>
      <c r="BV131" s="338"/>
      <c r="BW131" s="338"/>
      <c r="BX131" s="338"/>
      <c r="BY131" s="338"/>
      <c r="BZ131" s="338"/>
      <c r="CA131" s="338"/>
      <c r="CB131" s="338"/>
      <c r="CC131" s="338"/>
      <c r="CD131" s="338"/>
      <c r="CE131" s="338"/>
      <c r="CF131" s="338"/>
    </row>
    <row r="132" spans="1:84" ht="12.75">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12"/>
      <c r="AE132" s="405"/>
      <c r="AF132" s="405"/>
      <c r="AG132" s="412"/>
      <c r="AH132" s="412"/>
      <c r="AI132" s="412"/>
      <c r="AJ132" s="412"/>
      <c r="AK132" s="412"/>
      <c r="AL132" s="412"/>
      <c r="AM132" s="412"/>
      <c r="AN132" s="412"/>
      <c r="AO132" s="412"/>
      <c r="AP132" s="412"/>
      <c r="AQ132" s="412"/>
      <c r="AR132" s="412"/>
      <c r="AS132" s="412"/>
      <c r="AT132" s="412"/>
      <c r="AU132" s="412"/>
      <c r="AV132" s="412"/>
      <c r="AW132" s="412"/>
      <c r="AX132" s="412"/>
      <c r="AY132" s="412"/>
      <c r="AZ132" s="412"/>
      <c r="BA132" s="412"/>
      <c r="BB132" s="412"/>
      <c r="BC132" s="412"/>
      <c r="BD132" s="412"/>
      <c r="BE132" s="412"/>
      <c r="BF132" s="412"/>
      <c r="BG132" s="412"/>
      <c r="BH132" s="412"/>
      <c r="BI132" s="412"/>
      <c r="BJ132" s="412"/>
      <c r="BK132" s="412"/>
      <c r="BL132" s="412"/>
      <c r="BM132" s="412"/>
      <c r="BN132" s="338"/>
      <c r="BO132" s="338"/>
      <c r="BP132" s="338"/>
      <c r="BQ132" s="338"/>
      <c r="BR132" s="338"/>
      <c r="BS132" s="338"/>
      <c r="BT132" s="338"/>
      <c r="BU132" s="338"/>
      <c r="BV132" s="338"/>
      <c r="BW132" s="338"/>
      <c r="BX132" s="338"/>
      <c r="BY132" s="338"/>
      <c r="BZ132" s="338"/>
      <c r="CA132" s="338"/>
      <c r="CB132" s="338"/>
      <c r="CC132" s="338"/>
      <c r="CD132" s="338"/>
      <c r="CE132" s="338"/>
      <c r="CF132" s="338"/>
    </row>
    <row r="133" spans="1:84" ht="12.75">
      <c r="A133" s="405"/>
      <c r="B133" s="405"/>
      <c r="C133" s="405"/>
      <c r="D133" s="405"/>
      <c r="E133" s="405"/>
      <c r="F133" s="405"/>
      <c r="G133" s="405"/>
      <c r="H133" s="405"/>
      <c r="I133" s="405"/>
      <c r="J133" s="405"/>
      <c r="K133" s="405"/>
      <c r="L133" s="405"/>
      <c r="M133" s="405"/>
      <c r="N133" s="405"/>
      <c r="O133" s="414"/>
      <c r="P133" s="414"/>
      <c r="Q133" s="412"/>
      <c r="R133" s="412"/>
      <c r="S133" s="412"/>
      <c r="T133" s="412"/>
      <c r="U133" s="412"/>
      <c r="V133" s="412"/>
      <c r="W133" s="412"/>
      <c r="X133" s="414"/>
      <c r="Y133" s="414"/>
      <c r="Z133" s="414"/>
      <c r="AA133" s="414"/>
      <c r="AB133" s="414"/>
      <c r="AC133" s="412"/>
      <c r="AD133" s="412"/>
      <c r="AE133" s="405"/>
      <c r="AF133" s="405"/>
      <c r="AG133" s="405"/>
      <c r="AH133" s="405"/>
      <c r="AI133" s="405"/>
      <c r="AJ133" s="412"/>
      <c r="AK133" s="412"/>
      <c r="AL133" s="412"/>
      <c r="AM133" s="412"/>
      <c r="AN133" s="412"/>
      <c r="AO133" s="412"/>
      <c r="AP133" s="412"/>
      <c r="AQ133" s="412"/>
      <c r="AR133" s="412"/>
      <c r="AS133" s="412"/>
      <c r="AT133" s="412"/>
      <c r="AU133" s="412"/>
      <c r="AV133" s="412"/>
      <c r="AW133" s="412"/>
      <c r="AX133" s="412"/>
      <c r="AY133" s="412"/>
      <c r="AZ133" s="412"/>
      <c r="BA133" s="412"/>
      <c r="BB133" s="412"/>
      <c r="BC133" s="412"/>
      <c r="BD133" s="412"/>
      <c r="BE133" s="412"/>
      <c r="BF133" s="412"/>
      <c r="BG133" s="412"/>
      <c r="BH133" s="412"/>
      <c r="BI133" s="412"/>
      <c r="BJ133" s="412"/>
      <c r="BK133" s="412"/>
      <c r="BL133" s="412"/>
      <c r="BM133" s="412"/>
      <c r="BN133" s="338"/>
      <c r="BO133" s="338"/>
      <c r="BP133" s="338"/>
      <c r="BQ133" s="338"/>
      <c r="BR133" s="338"/>
      <c r="BS133" s="338"/>
      <c r="BT133" s="338"/>
      <c r="BU133" s="338"/>
      <c r="BV133" s="338"/>
      <c r="BW133" s="338"/>
      <c r="BX133" s="338"/>
      <c r="BY133" s="338"/>
      <c r="BZ133" s="338"/>
      <c r="CA133" s="338"/>
      <c r="CB133" s="338"/>
      <c r="CC133" s="338"/>
      <c r="CD133" s="338"/>
      <c r="CE133" s="338"/>
      <c r="CF133" s="338"/>
    </row>
    <row r="134" spans="1:84" ht="15.75">
      <c r="A134" s="411" t="s">
        <v>213</v>
      </c>
      <c r="B134" s="414"/>
      <c r="C134" s="414"/>
      <c r="D134" s="414"/>
      <c r="E134" s="414"/>
      <c r="F134" s="414"/>
      <c r="G134" s="414"/>
      <c r="H134" s="412"/>
      <c r="I134" s="412"/>
      <c r="J134" s="412"/>
      <c r="K134" s="412"/>
      <c r="L134" s="412"/>
      <c r="M134" s="412"/>
      <c r="N134" s="405"/>
      <c r="O134" s="405"/>
      <c r="P134" s="405"/>
      <c r="Q134" s="405"/>
      <c r="R134" s="405"/>
      <c r="S134" s="405"/>
      <c r="T134" s="405"/>
      <c r="U134" s="405"/>
      <c r="V134" s="405"/>
      <c r="W134" s="405"/>
      <c r="X134" s="405"/>
      <c r="Y134" s="405"/>
      <c r="Z134" s="405"/>
      <c r="AA134" s="405"/>
      <c r="AB134" s="405"/>
      <c r="AC134" s="405"/>
      <c r="AD134" s="412"/>
      <c r="AE134" s="405"/>
      <c r="AF134" s="405"/>
      <c r="AG134" s="405"/>
      <c r="AH134" s="405"/>
      <c r="AI134" s="405"/>
      <c r="AJ134" s="412"/>
      <c r="AK134" s="412"/>
      <c r="AL134" s="412"/>
      <c r="AM134" s="412"/>
      <c r="AN134" s="412"/>
      <c r="AO134" s="412"/>
      <c r="AP134" s="412"/>
      <c r="AQ134" s="412"/>
      <c r="AR134" s="412"/>
      <c r="AS134" s="412"/>
      <c r="AT134" s="412"/>
      <c r="AU134" s="412"/>
      <c r="AV134" s="412"/>
      <c r="AW134" s="412"/>
      <c r="AX134" s="412"/>
      <c r="AY134" s="412"/>
      <c r="AZ134" s="412"/>
      <c r="BA134" s="412"/>
      <c r="BB134" s="412"/>
      <c r="BC134" s="412"/>
      <c r="BD134" s="412"/>
      <c r="BE134" s="412"/>
      <c r="BF134" s="412"/>
      <c r="BG134" s="412"/>
      <c r="BH134" s="412"/>
      <c r="BI134" s="412"/>
      <c r="BJ134" s="412"/>
      <c r="BK134" s="412"/>
      <c r="BL134" s="412"/>
      <c r="BM134" s="412"/>
      <c r="BN134" s="338"/>
      <c r="BO134" s="338"/>
      <c r="BP134" s="338"/>
      <c r="BQ134" s="338"/>
      <c r="BR134" s="338"/>
      <c r="BS134" s="338"/>
      <c r="BT134" s="338"/>
      <c r="BU134" s="338"/>
      <c r="BV134" s="338"/>
      <c r="BW134" s="338"/>
      <c r="BX134" s="338"/>
      <c r="BY134" s="338"/>
      <c r="BZ134" s="338"/>
      <c r="CA134" s="338"/>
      <c r="CB134" s="338"/>
      <c r="CC134" s="338"/>
      <c r="CD134" s="338"/>
      <c r="CE134" s="338"/>
      <c r="CF134" s="338"/>
    </row>
    <row r="135" spans="1:84" ht="15.75">
      <c r="A135" s="411"/>
      <c r="B135" s="414"/>
      <c r="C135" s="414"/>
      <c r="D135" s="414"/>
      <c r="E135" s="414"/>
      <c r="F135" s="414"/>
      <c r="G135" s="414"/>
      <c r="H135" s="412"/>
      <c r="I135" s="412"/>
      <c r="J135" s="412"/>
      <c r="K135" s="412"/>
      <c r="L135" s="412"/>
      <c r="M135" s="412"/>
      <c r="N135" s="414"/>
      <c r="O135" s="414"/>
      <c r="P135" s="414"/>
      <c r="Q135" s="414"/>
      <c r="R135" s="414"/>
      <c r="S135" s="414"/>
      <c r="T135" s="414"/>
      <c r="U135" s="414"/>
      <c r="V135" s="414"/>
      <c r="W135" s="414"/>
      <c r="X135" s="412"/>
      <c r="Y135" s="412"/>
      <c r="Z135" s="414"/>
      <c r="AA135" s="414"/>
      <c r="AB135" s="414"/>
      <c r="AC135" s="412"/>
      <c r="AD135" s="412"/>
      <c r="AE135" s="405"/>
      <c r="AF135" s="405"/>
      <c r="AG135" s="405"/>
      <c r="AH135" s="405"/>
      <c r="AI135" s="405"/>
      <c r="AJ135" s="412"/>
      <c r="AK135" s="412"/>
      <c r="AL135" s="412"/>
      <c r="AM135" s="412"/>
      <c r="AN135" s="412"/>
      <c r="AO135" s="412"/>
      <c r="AP135" s="412"/>
      <c r="AQ135" s="412"/>
      <c r="AR135" s="412"/>
      <c r="AS135" s="412"/>
      <c r="AT135" s="412"/>
      <c r="AU135" s="412"/>
      <c r="AV135" s="412"/>
      <c r="AW135" s="412"/>
      <c r="AX135" s="412"/>
      <c r="AY135" s="412"/>
      <c r="AZ135" s="412"/>
      <c r="BA135" s="412"/>
      <c r="BB135" s="412"/>
      <c r="BC135" s="412"/>
      <c r="BD135" s="412"/>
      <c r="BE135" s="412"/>
      <c r="BF135" s="412"/>
      <c r="BG135" s="412"/>
      <c r="BH135" s="412"/>
      <c r="BI135" s="412"/>
      <c r="BJ135" s="412"/>
      <c r="BK135" s="412"/>
      <c r="BL135" s="412"/>
      <c r="BM135" s="412"/>
      <c r="BN135" s="338"/>
      <c r="BO135" s="338"/>
      <c r="BP135" s="338"/>
      <c r="BQ135" s="338"/>
      <c r="BR135" s="338"/>
      <c r="BS135" s="338"/>
      <c r="BT135" s="338"/>
      <c r="BU135" s="338"/>
      <c r="BV135" s="338"/>
      <c r="BW135" s="338"/>
      <c r="BX135" s="338"/>
      <c r="BY135" s="338"/>
      <c r="BZ135" s="338"/>
      <c r="CA135" s="338"/>
      <c r="CB135" s="338"/>
      <c r="CC135" s="338"/>
      <c r="CD135" s="338"/>
      <c r="CE135" s="338"/>
      <c r="CF135" s="338"/>
    </row>
    <row r="136" spans="1:84" ht="16.5">
      <c r="A136" s="439" t="s">
        <v>100</v>
      </c>
      <c r="B136" s="462"/>
      <c r="C136" s="462"/>
      <c r="D136" s="462"/>
      <c r="E136" s="637"/>
      <c r="F136" s="462"/>
      <c r="G136" s="462"/>
      <c r="H136" s="638" t="s">
        <v>758</v>
      </c>
      <c r="I136" s="462"/>
      <c r="J136" s="545" t="s">
        <v>1181</v>
      </c>
      <c r="K136" s="545" t="s">
        <v>485</v>
      </c>
      <c r="L136" s="545" t="s">
        <v>833</v>
      </c>
      <c r="M136" s="545" t="s">
        <v>101</v>
      </c>
      <c r="N136" s="414"/>
      <c r="O136" s="414"/>
      <c r="P136" s="414"/>
      <c r="Q136" s="414"/>
      <c r="R136" s="414"/>
      <c r="S136" s="414"/>
      <c r="T136" s="414"/>
      <c r="U136" s="414"/>
      <c r="V136" s="414"/>
      <c r="W136" s="414"/>
      <c r="X136" s="414"/>
      <c r="Y136" s="414"/>
      <c r="Z136" s="414"/>
      <c r="AA136" s="414"/>
      <c r="AB136" s="414"/>
      <c r="AC136" s="412"/>
      <c r="AD136" s="412"/>
      <c r="AE136" s="405"/>
      <c r="AF136" s="405"/>
      <c r="AG136" s="405"/>
      <c r="AH136" s="405"/>
      <c r="AI136" s="405"/>
      <c r="AJ136" s="412"/>
      <c r="AK136" s="412"/>
      <c r="AL136" s="412"/>
      <c r="AM136" s="412"/>
      <c r="AN136" s="412"/>
      <c r="AO136" s="412"/>
      <c r="AP136" s="412"/>
      <c r="AQ136" s="412"/>
      <c r="AR136" s="412"/>
      <c r="AS136" s="412"/>
      <c r="AT136" s="412"/>
      <c r="AU136" s="412"/>
      <c r="AV136" s="412"/>
      <c r="AW136" s="412"/>
      <c r="AX136" s="412"/>
      <c r="AY136" s="412"/>
      <c r="AZ136" s="412"/>
      <c r="BA136" s="412"/>
      <c r="BB136" s="412"/>
      <c r="BC136" s="412"/>
      <c r="BD136" s="412"/>
      <c r="BE136" s="412"/>
      <c r="BF136" s="412"/>
      <c r="BG136" s="412"/>
      <c r="BH136" s="412"/>
      <c r="BI136" s="412"/>
      <c r="BJ136" s="412"/>
      <c r="BK136" s="412"/>
      <c r="BL136" s="412"/>
      <c r="BM136" s="412"/>
      <c r="BN136" s="338"/>
      <c r="BO136" s="338"/>
      <c r="BP136" s="338"/>
      <c r="BQ136" s="338"/>
      <c r="BR136" s="338"/>
      <c r="BS136" s="338"/>
      <c r="BT136" s="338"/>
      <c r="BU136" s="338"/>
      <c r="BV136" s="338"/>
      <c r="BW136" s="338"/>
      <c r="BX136" s="338"/>
      <c r="BY136" s="338"/>
      <c r="BZ136" s="338"/>
      <c r="CA136" s="338"/>
      <c r="CB136" s="338"/>
      <c r="CC136" s="338"/>
      <c r="CD136" s="338"/>
      <c r="CE136" s="338"/>
      <c r="CF136" s="338"/>
    </row>
    <row r="137" spans="1:84" ht="16.5">
      <c r="A137" s="402" t="s">
        <v>1242</v>
      </c>
      <c r="B137" s="462"/>
      <c r="C137" s="545" t="s">
        <v>1181</v>
      </c>
      <c r="D137" s="545" t="s">
        <v>485</v>
      </c>
      <c r="E137" s="545" t="s">
        <v>833</v>
      </c>
      <c r="F137" s="545" t="s">
        <v>101</v>
      </c>
      <c r="G137" s="405"/>
      <c r="H137" s="429"/>
      <c r="I137" s="514" t="s">
        <v>102</v>
      </c>
      <c r="J137" s="639"/>
      <c r="K137" s="548" t="str">
        <f>IF(M137="JA","X",IF(M137="Nej"," "," "))</f>
        <v> </v>
      </c>
      <c r="L137" s="548" t="str">
        <f>IF(M137="JA"," ",IF(M137="Nej","X"," "))</f>
        <v>X</v>
      </c>
      <c r="M137" s="549" t="s">
        <v>1289</v>
      </c>
      <c r="N137" s="414"/>
      <c r="O137" s="414"/>
      <c r="P137" s="640" t="s">
        <v>388</v>
      </c>
      <c r="Q137" s="414"/>
      <c r="R137" s="414"/>
      <c r="S137" s="414"/>
      <c r="T137" s="414"/>
      <c r="U137" s="414"/>
      <c r="V137" s="414"/>
      <c r="W137" s="414"/>
      <c r="X137" s="414"/>
      <c r="Y137" s="414"/>
      <c r="Z137" s="414"/>
      <c r="AA137" s="414"/>
      <c r="AB137" s="414"/>
      <c r="AC137" s="412"/>
      <c r="AD137" s="405"/>
      <c r="AE137" s="405"/>
      <c r="AF137" s="405"/>
      <c r="AG137" s="405"/>
      <c r="AH137" s="405"/>
      <c r="AI137" s="405"/>
      <c r="AJ137" s="412"/>
      <c r="AK137" s="412"/>
      <c r="AL137" s="412"/>
      <c r="AM137" s="412"/>
      <c r="AN137" s="412"/>
      <c r="AO137" s="412"/>
      <c r="AP137" s="412"/>
      <c r="AQ137" s="412"/>
      <c r="AR137" s="412"/>
      <c r="AS137" s="412"/>
      <c r="AT137" s="412"/>
      <c r="AU137" s="412"/>
      <c r="AV137" s="412"/>
      <c r="AW137" s="412"/>
      <c r="AX137" s="412"/>
      <c r="AY137" s="412"/>
      <c r="AZ137" s="412"/>
      <c r="BA137" s="412"/>
      <c r="BB137" s="412"/>
      <c r="BC137" s="412"/>
      <c r="BD137" s="412"/>
      <c r="BE137" s="412"/>
      <c r="BF137" s="412"/>
      <c r="BG137" s="412"/>
      <c r="BH137" s="412"/>
      <c r="BI137" s="412"/>
      <c r="BJ137" s="412"/>
      <c r="BK137" s="412"/>
      <c r="BL137" s="412"/>
      <c r="BM137" s="412"/>
      <c r="BN137" s="338"/>
      <c r="BO137" s="338"/>
      <c r="BP137" s="338"/>
      <c r="BQ137" s="338"/>
      <c r="BR137" s="338"/>
      <c r="BS137" s="338"/>
      <c r="BT137" s="338"/>
      <c r="BU137" s="338"/>
      <c r="BV137" s="338"/>
      <c r="BW137" s="338"/>
      <c r="BX137" s="338"/>
      <c r="BY137" s="338"/>
      <c r="BZ137" s="338"/>
      <c r="CA137" s="338"/>
      <c r="CB137" s="338"/>
      <c r="CC137" s="338"/>
      <c r="CD137" s="338"/>
      <c r="CE137" s="338"/>
      <c r="CF137" s="338"/>
    </row>
    <row r="138" spans="1:84" ht="16.5">
      <c r="A138" s="429"/>
      <c r="B138" s="430" t="s">
        <v>830</v>
      </c>
      <c r="C138" s="639"/>
      <c r="D138" s="548" t="str">
        <f aca="true" t="shared" si="0" ref="D138:D145">IF(F138="JA","X",IF(F138="Nej"," "," "))</f>
        <v> </v>
      </c>
      <c r="E138" s="548" t="str">
        <f aca="true" t="shared" si="1" ref="E138:E145">IF(F138="JA"," ",IF(F138="Nej","X"," "))</f>
        <v>X</v>
      </c>
      <c r="F138" s="549" t="s">
        <v>1289</v>
      </c>
      <c r="G138" s="405"/>
      <c r="H138" s="405"/>
      <c r="I138" s="405"/>
      <c r="J138" s="405"/>
      <c r="K138" s="405"/>
      <c r="L138" s="405"/>
      <c r="M138" s="405"/>
      <c r="N138" s="414"/>
      <c r="O138" s="414"/>
      <c r="P138" s="414"/>
      <c r="Q138" s="412"/>
      <c r="R138" s="412"/>
      <c r="S138" s="412"/>
      <c r="T138" s="412"/>
      <c r="U138" s="412"/>
      <c r="V138" s="412"/>
      <c r="W138" s="412"/>
      <c r="X138" s="414"/>
      <c r="Y138" s="414"/>
      <c r="Z138" s="412"/>
      <c r="AA138" s="412"/>
      <c r="AB138" s="412"/>
      <c r="AC138" s="412"/>
      <c r="AD138" s="405"/>
      <c r="AE138" s="414"/>
      <c r="AF138" s="414"/>
      <c r="AG138" s="414"/>
      <c r="AH138" s="414"/>
      <c r="AI138" s="414"/>
      <c r="AJ138" s="414"/>
      <c r="AK138" s="414"/>
      <c r="AL138" s="414"/>
      <c r="AM138" s="414"/>
      <c r="AN138" s="414"/>
      <c r="AO138" s="414"/>
      <c r="AP138" s="414"/>
      <c r="AQ138" s="414"/>
      <c r="AR138" s="414"/>
      <c r="AS138" s="412"/>
      <c r="AT138" s="412"/>
      <c r="AU138" s="412"/>
      <c r="AV138" s="412"/>
      <c r="AW138" s="412"/>
      <c r="AX138" s="412"/>
      <c r="AY138" s="412"/>
      <c r="AZ138" s="412"/>
      <c r="BA138" s="412"/>
      <c r="BB138" s="412"/>
      <c r="BC138" s="412"/>
      <c r="BD138" s="412"/>
      <c r="BE138" s="412"/>
      <c r="BF138" s="412"/>
      <c r="BG138" s="412"/>
      <c r="BH138" s="412"/>
      <c r="BI138" s="412"/>
      <c r="BJ138" s="412"/>
      <c r="BK138" s="412"/>
      <c r="BL138" s="412"/>
      <c r="BM138" s="412"/>
      <c r="BN138" s="338"/>
      <c r="BO138" s="338"/>
      <c r="BP138" s="338"/>
      <c r="BQ138" s="338"/>
      <c r="BR138" s="338"/>
      <c r="BS138" s="338"/>
      <c r="BT138" s="338"/>
      <c r="BU138" s="338"/>
      <c r="BV138" s="338"/>
      <c r="BW138" s="338"/>
      <c r="BX138" s="338"/>
      <c r="BY138" s="338"/>
      <c r="BZ138" s="338"/>
      <c r="CA138" s="338"/>
      <c r="CB138" s="338"/>
      <c r="CC138" s="338"/>
      <c r="CD138" s="338"/>
      <c r="CE138" s="338"/>
      <c r="CF138" s="338"/>
    </row>
    <row r="139" spans="1:84" ht="16.5">
      <c r="A139" s="429"/>
      <c r="B139" s="430" t="s">
        <v>1051</v>
      </c>
      <c r="C139" s="639"/>
      <c r="D139" s="548" t="str">
        <f t="shared" si="0"/>
        <v>X</v>
      </c>
      <c r="E139" s="548" t="str">
        <f t="shared" si="1"/>
        <v> </v>
      </c>
      <c r="F139" s="549" t="s">
        <v>1288</v>
      </c>
      <c r="G139" s="405"/>
      <c r="H139" s="402" t="s">
        <v>825</v>
      </c>
      <c r="I139" s="641"/>
      <c r="J139" s="462"/>
      <c r="K139" s="462"/>
      <c r="L139" s="462"/>
      <c r="M139" s="414"/>
      <c r="N139" s="414"/>
      <c r="O139" s="414"/>
      <c r="P139" s="414"/>
      <c r="Q139" s="412"/>
      <c r="R139" s="412"/>
      <c r="S139" s="412"/>
      <c r="T139" s="412"/>
      <c r="U139" s="412"/>
      <c r="V139" s="412"/>
      <c r="W139" s="412"/>
      <c r="X139" s="412"/>
      <c r="Y139" s="412"/>
      <c r="Z139" s="412"/>
      <c r="AA139" s="412"/>
      <c r="AB139" s="412"/>
      <c r="AC139" s="412"/>
      <c r="AD139" s="405"/>
      <c r="AE139" s="414"/>
      <c r="AF139" s="414"/>
      <c r="AG139" s="414"/>
      <c r="AH139" s="414"/>
      <c r="AI139" s="414"/>
      <c r="AJ139" s="414"/>
      <c r="AK139" s="414"/>
      <c r="AL139" s="414"/>
      <c r="AM139" s="414"/>
      <c r="AN139" s="414"/>
      <c r="AO139" s="414"/>
      <c r="AP139" s="414"/>
      <c r="AQ139" s="414"/>
      <c r="AR139" s="414"/>
      <c r="AS139" s="412"/>
      <c r="AT139" s="412"/>
      <c r="AU139" s="412"/>
      <c r="AV139" s="412"/>
      <c r="AW139" s="412"/>
      <c r="AX139" s="412"/>
      <c r="AY139" s="412"/>
      <c r="AZ139" s="412"/>
      <c r="BA139" s="412"/>
      <c r="BB139" s="412"/>
      <c r="BC139" s="412"/>
      <c r="BD139" s="412"/>
      <c r="BE139" s="412"/>
      <c r="BF139" s="412"/>
      <c r="BG139" s="412"/>
      <c r="BH139" s="412"/>
      <c r="BI139" s="412"/>
      <c r="BJ139" s="412"/>
      <c r="BK139" s="412"/>
      <c r="BL139" s="412"/>
      <c r="BM139" s="412"/>
      <c r="BN139" s="338"/>
      <c r="BO139" s="338"/>
      <c r="BP139" s="338"/>
      <c r="BQ139" s="338"/>
      <c r="BR139" s="338"/>
      <c r="BS139" s="338"/>
      <c r="BT139" s="338"/>
      <c r="BU139" s="338"/>
      <c r="BV139" s="338"/>
      <c r="BW139" s="338"/>
      <c r="BX139" s="338"/>
      <c r="BY139" s="338"/>
      <c r="BZ139" s="338"/>
      <c r="CA139" s="338"/>
      <c r="CB139" s="338"/>
      <c r="CC139" s="338"/>
      <c r="CD139" s="338"/>
      <c r="CE139" s="338"/>
      <c r="CF139" s="338"/>
    </row>
    <row r="140" spans="1:84" ht="16.5">
      <c r="A140" s="429"/>
      <c r="B140" s="430" t="s">
        <v>831</v>
      </c>
      <c r="C140" s="639"/>
      <c r="D140" s="548" t="str">
        <f t="shared" si="0"/>
        <v>X</v>
      </c>
      <c r="E140" s="548" t="str">
        <f t="shared" si="1"/>
        <v> </v>
      </c>
      <c r="F140" s="549" t="s">
        <v>1288</v>
      </c>
      <c r="G140" s="405"/>
      <c r="H140" s="429"/>
      <c r="I140" s="514" t="s">
        <v>103</v>
      </c>
      <c r="J140" s="642">
        <f>$C$145+$J$137</f>
        <v>0</v>
      </c>
      <c r="K140" s="548" t="str">
        <f>IF(M140="JA","X",IF(M140="Nej"," "," "))</f>
        <v> </v>
      </c>
      <c r="L140" s="548" t="str">
        <f>IF(M140="JA"," ",IF(M140="Nej","X"," "))</f>
        <v>X</v>
      </c>
      <c r="M140" s="549" t="s">
        <v>1289</v>
      </c>
      <c r="N140" s="414"/>
      <c r="O140" s="414"/>
      <c r="P140" s="414"/>
      <c r="Q140" s="414"/>
      <c r="R140" s="414"/>
      <c r="S140" s="414"/>
      <c r="T140" s="414"/>
      <c r="U140" s="414"/>
      <c r="V140" s="414"/>
      <c r="W140" s="414"/>
      <c r="X140" s="412"/>
      <c r="Y140" s="412"/>
      <c r="Z140" s="412"/>
      <c r="AA140" s="412"/>
      <c r="AB140" s="412"/>
      <c r="AC140" s="412"/>
      <c r="AD140" s="405"/>
      <c r="AE140" s="414"/>
      <c r="AF140" s="414"/>
      <c r="AG140" s="414"/>
      <c r="AH140" s="414"/>
      <c r="AI140" s="414"/>
      <c r="AJ140" s="414"/>
      <c r="AK140" s="414"/>
      <c r="AL140" s="414"/>
      <c r="AM140" s="414"/>
      <c r="AN140" s="414"/>
      <c r="AO140" s="414"/>
      <c r="AP140" s="414"/>
      <c r="AQ140" s="414"/>
      <c r="AR140" s="414"/>
      <c r="AS140" s="412"/>
      <c r="AT140" s="412"/>
      <c r="AU140" s="412"/>
      <c r="AV140" s="412"/>
      <c r="AW140" s="412"/>
      <c r="AX140" s="412"/>
      <c r="AY140" s="412"/>
      <c r="AZ140" s="412"/>
      <c r="BA140" s="412"/>
      <c r="BB140" s="412"/>
      <c r="BC140" s="412"/>
      <c r="BD140" s="412"/>
      <c r="BE140" s="412"/>
      <c r="BF140" s="412"/>
      <c r="BG140" s="412"/>
      <c r="BH140" s="412"/>
      <c r="BI140" s="412"/>
      <c r="BJ140" s="412"/>
      <c r="BK140" s="412"/>
      <c r="BL140" s="412"/>
      <c r="BM140" s="412"/>
      <c r="BN140" s="338"/>
      <c r="BO140" s="338"/>
      <c r="BP140" s="338"/>
      <c r="BQ140" s="338"/>
      <c r="BR140" s="338"/>
      <c r="BS140" s="338"/>
      <c r="BT140" s="338"/>
      <c r="BU140" s="338"/>
      <c r="BV140" s="338"/>
      <c r="BW140" s="338"/>
      <c r="BX140" s="338"/>
      <c r="BY140" s="338"/>
      <c r="BZ140" s="338"/>
      <c r="CA140" s="338"/>
      <c r="CB140" s="338"/>
      <c r="CC140" s="338"/>
      <c r="CD140" s="338"/>
      <c r="CE140" s="338"/>
      <c r="CF140" s="338"/>
    </row>
    <row r="141" spans="1:84" ht="16.5">
      <c r="A141" s="429"/>
      <c r="B141" s="430" t="s">
        <v>427</v>
      </c>
      <c r="C141" s="639"/>
      <c r="D141" s="548" t="str">
        <f t="shared" si="0"/>
        <v>X</v>
      </c>
      <c r="E141" s="548" t="str">
        <f t="shared" si="1"/>
        <v> </v>
      </c>
      <c r="F141" s="549" t="s">
        <v>1288</v>
      </c>
      <c r="G141" s="405"/>
      <c r="H141" s="462"/>
      <c r="I141" s="462"/>
      <c r="J141" s="462"/>
      <c r="K141" s="462"/>
      <c r="L141" s="462"/>
      <c r="M141" s="414"/>
      <c r="N141" s="414"/>
      <c r="O141" s="414"/>
      <c r="P141" s="414"/>
      <c r="Q141" s="414"/>
      <c r="R141" s="414"/>
      <c r="S141" s="414"/>
      <c r="T141" s="414"/>
      <c r="U141" s="414"/>
      <c r="V141" s="414"/>
      <c r="W141" s="414"/>
      <c r="X141" s="414"/>
      <c r="Y141" s="414"/>
      <c r="Z141" s="412"/>
      <c r="AA141" s="412"/>
      <c r="AB141" s="412"/>
      <c r="AC141" s="412"/>
      <c r="AD141" s="405"/>
      <c r="AE141" s="414"/>
      <c r="AF141" s="414"/>
      <c r="AG141" s="414"/>
      <c r="AH141" s="414"/>
      <c r="AI141" s="414"/>
      <c r="AJ141" s="414"/>
      <c r="AK141" s="414"/>
      <c r="AL141" s="414"/>
      <c r="AM141" s="414"/>
      <c r="AN141" s="414"/>
      <c r="AO141" s="414"/>
      <c r="AP141" s="414"/>
      <c r="AQ141" s="414"/>
      <c r="AR141" s="414"/>
      <c r="AS141" s="412"/>
      <c r="AT141" s="412"/>
      <c r="AU141" s="412"/>
      <c r="AV141" s="412"/>
      <c r="AW141" s="412"/>
      <c r="AX141" s="412"/>
      <c r="AY141" s="412"/>
      <c r="AZ141" s="412"/>
      <c r="BA141" s="412"/>
      <c r="BB141" s="412"/>
      <c r="BC141" s="412"/>
      <c r="BD141" s="412"/>
      <c r="BE141" s="412"/>
      <c r="BF141" s="412"/>
      <c r="BG141" s="412"/>
      <c r="BH141" s="412"/>
      <c r="BI141" s="412"/>
      <c r="BJ141" s="412"/>
      <c r="BK141" s="412"/>
      <c r="BL141" s="412"/>
      <c r="BM141" s="412"/>
      <c r="BN141" s="338"/>
      <c r="BO141" s="338"/>
      <c r="BP141" s="338"/>
      <c r="BQ141" s="338"/>
      <c r="BR141" s="338"/>
      <c r="BS141" s="338"/>
      <c r="BT141" s="338"/>
      <c r="BU141" s="338"/>
      <c r="BV141" s="338"/>
      <c r="BW141" s="338"/>
      <c r="BX141" s="338"/>
      <c r="BY141" s="338"/>
      <c r="BZ141" s="338"/>
      <c r="CA141" s="338"/>
      <c r="CB141" s="338"/>
      <c r="CC141" s="338"/>
      <c r="CD141" s="338"/>
      <c r="CE141" s="338"/>
      <c r="CF141" s="338"/>
    </row>
    <row r="142" spans="1:84" ht="16.5">
      <c r="A142" s="429"/>
      <c r="B142" s="430" t="s">
        <v>484</v>
      </c>
      <c r="C142" s="639"/>
      <c r="D142" s="548" t="str">
        <f t="shared" si="0"/>
        <v>X</v>
      </c>
      <c r="E142" s="548" t="str">
        <f t="shared" si="1"/>
        <v> </v>
      </c>
      <c r="F142" s="549" t="s">
        <v>1288</v>
      </c>
      <c r="G142" s="405"/>
      <c r="H142" s="402" t="s">
        <v>365</v>
      </c>
      <c r="I142" s="462"/>
      <c r="J142" s="545" t="s">
        <v>216</v>
      </c>
      <c r="K142" s="545" t="s">
        <v>485</v>
      </c>
      <c r="L142" s="545" t="s">
        <v>833</v>
      </c>
      <c r="M142" s="545" t="s">
        <v>101</v>
      </c>
      <c r="N142" s="414"/>
      <c r="O142" s="414"/>
      <c r="P142" s="414"/>
      <c r="Q142" s="414"/>
      <c r="R142" s="414"/>
      <c r="S142" s="414"/>
      <c r="T142" s="414"/>
      <c r="U142" s="414"/>
      <c r="V142" s="414"/>
      <c r="W142" s="414"/>
      <c r="X142" s="414"/>
      <c r="Y142" s="414"/>
      <c r="Z142" s="412"/>
      <c r="AA142" s="412"/>
      <c r="AB142" s="412"/>
      <c r="AC142" s="412"/>
      <c r="AD142" s="405"/>
      <c r="AE142" s="414"/>
      <c r="AF142" s="414"/>
      <c r="AG142" s="414"/>
      <c r="AH142" s="414"/>
      <c r="AI142" s="414"/>
      <c r="AJ142" s="414"/>
      <c r="AK142" s="414"/>
      <c r="AL142" s="414"/>
      <c r="AM142" s="414"/>
      <c r="AN142" s="414"/>
      <c r="AO142" s="414"/>
      <c r="AP142" s="414"/>
      <c r="AQ142" s="414"/>
      <c r="AR142" s="414"/>
      <c r="AS142" s="414"/>
      <c r="AT142" s="414"/>
      <c r="AU142" s="414"/>
      <c r="AV142" s="414"/>
      <c r="AW142" s="414"/>
      <c r="AX142" s="414"/>
      <c r="AY142" s="414"/>
      <c r="AZ142" s="414"/>
      <c r="BA142" s="414"/>
      <c r="BB142" s="414"/>
      <c r="BC142" s="414"/>
      <c r="BD142" s="414"/>
      <c r="BE142" s="414"/>
      <c r="BF142" s="414"/>
      <c r="BG142" s="414"/>
      <c r="BH142" s="414"/>
      <c r="BI142" s="414"/>
      <c r="BJ142" s="414"/>
      <c r="BK142" s="414"/>
      <c r="BL142" s="414"/>
      <c r="BM142" s="414"/>
      <c r="BN142" s="337"/>
      <c r="BO142" s="337"/>
      <c r="BP142" s="337"/>
      <c r="BQ142" s="337"/>
      <c r="BR142" s="337"/>
      <c r="BS142" s="337"/>
      <c r="BT142" s="337"/>
      <c r="BU142" s="337"/>
      <c r="BV142" s="337"/>
      <c r="BW142" s="337"/>
      <c r="BX142" s="337"/>
      <c r="BY142" s="337"/>
      <c r="BZ142" s="337"/>
      <c r="CA142" s="337"/>
      <c r="CB142" s="337"/>
      <c r="CC142" s="337"/>
      <c r="CD142" s="337"/>
      <c r="CE142" s="337"/>
      <c r="CF142" s="337"/>
    </row>
    <row r="143" spans="1:84" ht="16.5">
      <c r="A143" s="429"/>
      <c r="B143" s="430" t="s">
        <v>406</v>
      </c>
      <c r="C143" s="639"/>
      <c r="D143" s="548" t="str">
        <f t="shared" si="0"/>
        <v>X</v>
      </c>
      <c r="E143" s="548" t="str">
        <f t="shared" si="1"/>
        <v> </v>
      </c>
      <c r="F143" s="549" t="s">
        <v>1288</v>
      </c>
      <c r="G143" s="405"/>
      <c r="H143" s="429"/>
      <c r="I143" s="514" t="s">
        <v>104</v>
      </c>
      <c r="J143" s="643"/>
      <c r="K143" s="548" t="str">
        <f>IF(M143="JA","X",IF(M143="Nej"," "," "))</f>
        <v> </v>
      </c>
      <c r="L143" s="548" t="str">
        <f>IF(M143="JA"," ",IF(M143="Nej","X"," "))</f>
        <v>X</v>
      </c>
      <c r="M143" s="549" t="s">
        <v>1289</v>
      </c>
      <c r="N143" s="414"/>
      <c r="O143" s="414"/>
      <c r="P143" s="414"/>
      <c r="Q143" s="414"/>
      <c r="R143" s="414"/>
      <c r="S143" s="414"/>
      <c r="T143" s="414"/>
      <c r="U143" s="414"/>
      <c r="V143" s="414"/>
      <c r="W143" s="414"/>
      <c r="X143" s="414"/>
      <c r="Y143" s="414"/>
      <c r="Z143" s="412"/>
      <c r="AA143" s="412"/>
      <c r="AB143" s="412"/>
      <c r="AC143" s="412"/>
      <c r="AD143" s="414"/>
      <c r="AE143" s="414"/>
      <c r="AF143" s="414"/>
      <c r="AG143" s="414"/>
      <c r="AH143" s="414"/>
      <c r="AI143" s="414"/>
      <c r="AJ143" s="414"/>
      <c r="AK143" s="414"/>
      <c r="AL143" s="414"/>
      <c r="AM143" s="414"/>
      <c r="AN143" s="414"/>
      <c r="AO143" s="414"/>
      <c r="AP143" s="414"/>
      <c r="AQ143" s="414"/>
      <c r="AR143" s="414"/>
      <c r="AS143" s="414"/>
      <c r="AT143" s="414"/>
      <c r="AU143" s="414"/>
      <c r="AV143" s="414"/>
      <c r="AW143" s="414"/>
      <c r="AX143" s="414"/>
      <c r="AY143" s="414"/>
      <c r="AZ143" s="414"/>
      <c r="BA143" s="414"/>
      <c r="BB143" s="414"/>
      <c r="BC143" s="414"/>
      <c r="BD143" s="414"/>
      <c r="BE143" s="414"/>
      <c r="BF143" s="414"/>
      <c r="BG143" s="414"/>
      <c r="BH143" s="414"/>
      <c r="BI143" s="414"/>
      <c r="BJ143" s="414"/>
      <c r="BK143" s="414"/>
      <c r="BL143" s="414"/>
      <c r="BM143" s="414"/>
      <c r="BN143" s="337"/>
      <c r="BO143" s="337"/>
      <c r="BP143" s="337"/>
      <c r="BQ143" s="337"/>
      <c r="BR143" s="337"/>
      <c r="BS143" s="337"/>
      <c r="BT143" s="337"/>
      <c r="BU143" s="337"/>
      <c r="BV143" s="337"/>
      <c r="BW143" s="337"/>
      <c r="BX143" s="337"/>
      <c r="BY143" s="337"/>
      <c r="BZ143" s="337"/>
      <c r="CA143" s="337"/>
      <c r="CB143" s="337"/>
      <c r="CC143" s="337"/>
      <c r="CD143" s="337"/>
      <c r="CE143" s="337"/>
      <c r="CF143" s="337"/>
    </row>
    <row r="144" spans="1:84" ht="16.5">
      <c r="A144" s="429"/>
      <c r="B144" s="430" t="s">
        <v>308</v>
      </c>
      <c r="C144" s="639"/>
      <c r="D144" s="548" t="str">
        <f t="shared" si="0"/>
        <v>X</v>
      </c>
      <c r="E144" s="548" t="str">
        <f t="shared" si="1"/>
        <v> </v>
      </c>
      <c r="F144" s="549" t="s">
        <v>1288</v>
      </c>
      <c r="G144" s="405"/>
      <c r="H144" s="496" t="s">
        <v>419</v>
      </c>
      <c r="I144" s="412"/>
      <c r="J144" s="484" t="s">
        <v>1181</v>
      </c>
      <c r="K144" s="484" t="s">
        <v>485</v>
      </c>
      <c r="L144" s="484" t="s">
        <v>833</v>
      </c>
      <c r="M144" s="484" t="s">
        <v>101</v>
      </c>
      <c r="N144" s="414"/>
      <c r="O144" s="414"/>
      <c r="P144" s="414"/>
      <c r="Q144" s="414"/>
      <c r="R144" s="414"/>
      <c r="S144" s="414"/>
      <c r="T144" s="414"/>
      <c r="U144" s="414"/>
      <c r="V144" s="414"/>
      <c r="W144" s="414"/>
      <c r="X144" s="414"/>
      <c r="Y144" s="414"/>
      <c r="Z144" s="412"/>
      <c r="AA144" s="412"/>
      <c r="AB144" s="412"/>
      <c r="AC144" s="412"/>
      <c r="AD144" s="414"/>
      <c r="AE144" s="414"/>
      <c r="AF144" s="414"/>
      <c r="AG144" s="414"/>
      <c r="AH144" s="414"/>
      <c r="AI144" s="414"/>
      <c r="AJ144" s="414"/>
      <c r="AK144" s="414"/>
      <c r="AL144" s="414"/>
      <c r="AM144" s="414"/>
      <c r="AN144" s="414"/>
      <c r="AO144" s="414"/>
      <c r="AP144" s="414"/>
      <c r="AQ144" s="414"/>
      <c r="AR144" s="414"/>
      <c r="AS144" s="414"/>
      <c r="AT144" s="414"/>
      <c r="AU144" s="414"/>
      <c r="AV144" s="414"/>
      <c r="AW144" s="414"/>
      <c r="AX144" s="414"/>
      <c r="AY144" s="414"/>
      <c r="AZ144" s="414"/>
      <c r="BA144" s="414"/>
      <c r="BB144" s="414"/>
      <c r="BC144" s="414"/>
      <c r="BD144" s="414"/>
      <c r="BE144" s="414"/>
      <c r="BF144" s="414"/>
      <c r="BG144" s="414"/>
      <c r="BH144" s="414"/>
      <c r="BI144" s="414"/>
      <c r="BJ144" s="414"/>
      <c r="BK144" s="414"/>
      <c r="BL144" s="414"/>
      <c r="BM144" s="414"/>
      <c r="BN144" s="337"/>
      <c r="BO144" s="337"/>
      <c r="BP144" s="337"/>
      <c r="BQ144" s="337"/>
      <c r="BR144" s="337"/>
      <c r="BS144" s="337"/>
      <c r="BT144" s="337"/>
      <c r="BU144" s="337"/>
      <c r="BV144" s="337"/>
      <c r="BW144" s="337"/>
      <c r="BX144" s="337"/>
      <c r="BY144" s="337"/>
      <c r="BZ144" s="337"/>
      <c r="CA144" s="337"/>
      <c r="CB144" s="337"/>
      <c r="CC144" s="337"/>
      <c r="CD144" s="337"/>
      <c r="CE144" s="337"/>
      <c r="CF144" s="337"/>
    </row>
    <row r="145" spans="1:84" ht="16.5">
      <c r="A145" s="429"/>
      <c r="B145" s="430" t="s">
        <v>420</v>
      </c>
      <c r="C145" s="644">
        <f>SUM(C138:C144)</f>
        <v>0</v>
      </c>
      <c r="D145" s="548" t="str">
        <f t="shared" si="0"/>
        <v> </v>
      </c>
      <c r="E145" s="548" t="str">
        <f t="shared" si="1"/>
        <v>X</v>
      </c>
      <c r="F145" s="549" t="s">
        <v>1289</v>
      </c>
      <c r="G145" s="405"/>
      <c r="H145" s="429"/>
      <c r="I145" s="514" t="s">
        <v>147</v>
      </c>
      <c r="J145" s="645"/>
      <c r="K145" s="548" t="str">
        <f>IF(M145="JA","X",IF(M145="Nej"," "," "))</f>
        <v>X</v>
      </c>
      <c r="L145" s="548" t="str">
        <f>IF(M145="JA"," ",IF(M145="Nej","X"," "))</f>
        <v> </v>
      </c>
      <c r="M145" s="549" t="s">
        <v>1288</v>
      </c>
      <c r="N145" s="414"/>
      <c r="O145" s="414"/>
      <c r="P145" s="414"/>
      <c r="Q145" s="414"/>
      <c r="R145" s="414"/>
      <c r="S145" s="414"/>
      <c r="T145" s="414"/>
      <c r="U145" s="414"/>
      <c r="V145" s="414"/>
      <c r="W145" s="414"/>
      <c r="X145" s="414"/>
      <c r="Y145" s="412"/>
      <c r="Z145" s="412"/>
      <c r="AA145" s="412"/>
      <c r="AB145" s="412"/>
      <c r="AC145" s="412"/>
      <c r="AD145" s="414"/>
      <c r="AE145" s="414"/>
      <c r="AF145" s="414"/>
      <c r="AG145" s="414"/>
      <c r="AH145" s="414"/>
      <c r="AI145" s="414"/>
      <c r="AJ145" s="414"/>
      <c r="AK145" s="414"/>
      <c r="AL145" s="414"/>
      <c r="AM145" s="414"/>
      <c r="AN145" s="414"/>
      <c r="AO145" s="414"/>
      <c r="AP145" s="414"/>
      <c r="AQ145" s="414"/>
      <c r="AR145" s="414"/>
      <c r="AS145" s="414"/>
      <c r="AT145" s="414"/>
      <c r="AU145" s="414"/>
      <c r="AV145" s="414"/>
      <c r="AW145" s="414"/>
      <c r="AX145" s="414"/>
      <c r="AY145" s="414"/>
      <c r="AZ145" s="414"/>
      <c r="BA145" s="414"/>
      <c r="BB145" s="414"/>
      <c r="BC145" s="414"/>
      <c r="BD145" s="414"/>
      <c r="BE145" s="414"/>
      <c r="BF145" s="414"/>
      <c r="BG145" s="414"/>
      <c r="BH145" s="414"/>
      <c r="BI145" s="414"/>
      <c r="BJ145" s="414"/>
      <c r="BK145" s="414"/>
      <c r="BL145" s="414"/>
      <c r="BM145" s="414"/>
      <c r="BN145" s="337"/>
      <c r="BO145" s="337"/>
      <c r="BP145" s="337"/>
      <c r="BQ145" s="337"/>
      <c r="BR145" s="337"/>
      <c r="BS145" s="337"/>
      <c r="BT145" s="337"/>
      <c r="BU145" s="337"/>
      <c r="BV145" s="337"/>
      <c r="BW145" s="337"/>
      <c r="BX145" s="337"/>
      <c r="BY145" s="337"/>
      <c r="BZ145" s="337"/>
      <c r="CA145" s="337"/>
      <c r="CB145" s="337"/>
      <c r="CC145" s="337"/>
      <c r="CD145" s="337"/>
      <c r="CE145" s="337"/>
      <c r="CF145" s="337"/>
    </row>
    <row r="146" spans="1:84" ht="16.5">
      <c r="A146" s="462"/>
      <c r="B146" s="646" t="s">
        <v>131</v>
      </c>
      <c r="C146" s="647">
        <f>C141+C142+C143</f>
        <v>0</v>
      </c>
      <c r="D146" s="462"/>
      <c r="E146" s="462"/>
      <c r="F146" s="462"/>
      <c r="G146" s="462"/>
      <c r="H146" s="429"/>
      <c r="I146" s="514" t="s">
        <v>148</v>
      </c>
      <c r="J146" s="645"/>
      <c r="K146" s="548" t="str">
        <f>IF(M146="JA","X",IF(M146="Nej"," "," "))</f>
        <v>X</v>
      </c>
      <c r="L146" s="548" t="str">
        <f>IF(M146="JA"," ",IF(M146="Nej","X"," "))</f>
        <v> </v>
      </c>
      <c r="M146" s="549" t="s">
        <v>1288</v>
      </c>
      <c r="N146" s="414"/>
      <c r="O146" s="414"/>
      <c r="P146" s="414"/>
      <c r="Q146" s="414"/>
      <c r="R146" s="414"/>
      <c r="S146" s="414"/>
      <c r="T146" s="414"/>
      <c r="U146" s="414"/>
      <c r="V146" s="414"/>
      <c r="W146" s="414"/>
      <c r="X146" s="414"/>
      <c r="Y146" s="412"/>
      <c r="Z146" s="412"/>
      <c r="AA146" s="412"/>
      <c r="AB146" s="412"/>
      <c r="AC146" s="412"/>
      <c r="AD146" s="414"/>
      <c r="AE146" s="414"/>
      <c r="AF146" s="414"/>
      <c r="AG146" s="414"/>
      <c r="AH146" s="414"/>
      <c r="AI146" s="414"/>
      <c r="AJ146" s="414"/>
      <c r="AK146" s="414"/>
      <c r="AL146" s="414"/>
      <c r="AM146" s="414"/>
      <c r="AN146" s="414"/>
      <c r="AO146" s="414"/>
      <c r="AP146" s="414"/>
      <c r="AQ146" s="414"/>
      <c r="AR146" s="414"/>
      <c r="AS146" s="414"/>
      <c r="AT146" s="414"/>
      <c r="AU146" s="414"/>
      <c r="AV146" s="414"/>
      <c r="AW146" s="414"/>
      <c r="AX146" s="414"/>
      <c r="AY146" s="414"/>
      <c r="AZ146" s="414"/>
      <c r="BA146" s="414"/>
      <c r="BB146" s="414"/>
      <c r="BC146" s="414"/>
      <c r="BD146" s="414"/>
      <c r="BE146" s="414"/>
      <c r="BF146" s="414"/>
      <c r="BG146" s="414"/>
      <c r="BH146" s="414"/>
      <c r="BI146" s="414"/>
      <c r="BJ146" s="414"/>
      <c r="BK146" s="414"/>
      <c r="BL146" s="414"/>
      <c r="BM146" s="414"/>
      <c r="BN146" s="337"/>
      <c r="BO146" s="337"/>
      <c r="BP146" s="337"/>
      <c r="BQ146" s="337"/>
      <c r="BR146" s="337"/>
      <c r="BS146" s="337"/>
      <c r="BT146" s="337"/>
      <c r="BU146" s="337"/>
      <c r="BV146" s="337"/>
      <c r="BW146" s="337"/>
      <c r="BX146" s="337"/>
      <c r="BY146" s="337"/>
      <c r="BZ146" s="337"/>
      <c r="CA146" s="337"/>
      <c r="CB146" s="337"/>
      <c r="CC146" s="337"/>
      <c r="CD146" s="337"/>
      <c r="CE146" s="337"/>
      <c r="CF146" s="337"/>
    </row>
    <row r="147" spans="1:84" ht="16.5">
      <c r="A147" s="405"/>
      <c r="B147" s="405"/>
      <c r="C147" s="405"/>
      <c r="D147" s="405"/>
      <c r="E147" s="405"/>
      <c r="F147" s="405"/>
      <c r="G147" s="405"/>
      <c r="H147" s="429"/>
      <c r="I147" s="514" t="s">
        <v>102</v>
      </c>
      <c r="J147" s="645">
        <f>J145+J146</f>
        <v>0</v>
      </c>
      <c r="K147" s="414"/>
      <c r="L147" s="414"/>
      <c r="M147" s="414"/>
      <c r="N147" s="414"/>
      <c r="O147" s="414"/>
      <c r="P147" s="414"/>
      <c r="Q147" s="414"/>
      <c r="R147" s="414"/>
      <c r="S147" s="414"/>
      <c r="T147" s="414"/>
      <c r="U147" s="414"/>
      <c r="V147" s="414"/>
      <c r="W147" s="414"/>
      <c r="X147" s="414"/>
      <c r="Y147" s="412"/>
      <c r="Z147" s="412"/>
      <c r="AA147" s="412"/>
      <c r="AB147" s="412"/>
      <c r="AC147" s="412"/>
      <c r="AD147" s="414"/>
      <c r="AE147" s="414"/>
      <c r="AF147" s="414"/>
      <c r="AG147" s="414"/>
      <c r="AH147" s="414"/>
      <c r="AI147" s="414"/>
      <c r="AJ147" s="414"/>
      <c r="AK147" s="414"/>
      <c r="AL147" s="414"/>
      <c r="AM147" s="414"/>
      <c r="AN147" s="414"/>
      <c r="AO147" s="414"/>
      <c r="AP147" s="414"/>
      <c r="AQ147" s="414"/>
      <c r="AR147" s="414"/>
      <c r="AS147" s="414"/>
      <c r="AT147" s="414"/>
      <c r="AU147" s="414"/>
      <c r="AV147" s="414"/>
      <c r="AW147" s="414"/>
      <c r="AX147" s="414"/>
      <c r="AY147" s="414"/>
      <c r="AZ147" s="414"/>
      <c r="BA147" s="414"/>
      <c r="BB147" s="414"/>
      <c r="BC147" s="414"/>
      <c r="BD147" s="414"/>
      <c r="BE147" s="414"/>
      <c r="BF147" s="414"/>
      <c r="BG147" s="414"/>
      <c r="BH147" s="414"/>
      <c r="BI147" s="414"/>
      <c r="BJ147" s="414"/>
      <c r="BK147" s="414"/>
      <c r="BL147" s="414"/>
      <c r="BM147" s="414"/>
      <c r="BN147" s="337"/>
      <c r="BO147" s="337"/>
      <c r="BP147" s="337"/>
      <c r="BQ147" s="337"/>
      <c r="BR147" s="337"/>
      <c r="BS147" s="337"/>
      <c r="BT147" s="337"/>
      <c r="BU147" s="337"/>
      <c r="BV147" s="337"/>
      <c r="BW147" s="337"/>
      <c r="BX147" s="337"/>
      <c r="BY147" s="337"/>
      <c r="BZ147" s="337"/>
      <c r="CA147" s="337"/>
      <c r="CB147" s="337"/>
      <c r="CC147" s="337"/>
      <c r="CD147" s="337"/>
      <c r="CE147" s="337"/>
      <c r="CF147" s="337"/>
    </row>
    <row r="148" spans="1:84" ht="12.75">
      <c r="A148" s="414"/>
      <c r="B148" s="414"/>
      <c r="C148" s="414"/>
      <c r="D148" s="414"/>
      <c r="E148" s="414"/>
      <c r="F148" s="414"/>
      <c r="G148" s="414"/>
      <c r="H148" s="414"/>
      <c r="I148" s="414"/>
      <c r="J148" s="414"/>
      <c r="K148" s="414"/>
      <c r="L148" s="414"/>
      <c r="M148" s="414"/>
      <c r="N148" s="414"/>
      <c r="O148" s="414"/>
      <c r="P148" s="414"/>
      <c r="Q148" s="414"/>
      <c r="R148" s="414"/>
      <c r="S148" s="414"/>
      <c r="T148" s="414"/>
      <c r="U148" s="414"/>
      <c r="V148" s="414"/>
      <c r="W148" s="414"/>
      <c r="X148" s="414"/>
      <c r="Y148" s="412"/>
      <c r="Z148" s="412"/>
      <c r="AA148" s="412"/>
      <c r="AB148" s="412"/>
      <c r="AC148" s="412"/>
      <c r="AD148" s="414"/>
      <c r="AE148" s="414"/>
      <c r="AF148" s="414"/>
      <c r="AG148" s="414"/>
      <c r="AH148" s="414"/>
      <c r="AI148" s="412"/>
      <c r="AJ148" s="414"/>
      <c r="AK148" s="414"/>
      <c r="AL148" s="414"/>
      <c r="AM148" s="414"/>
      <c r="AN148" s="414"/>
      <c r="AO148" s="414"/>
      <c r="AP148" s="414"/>
      <c r="AQ148" s="414"/>
      <c r="AR148" s="414"/>
      <c r="AS148" s="414"/>
      <c r="AT148" s="414"/>
      <c r="AU148" s="414"/>
      <c r="AV148" s="414"/>
      <c r="AW148" s="414"/>
      <c r="AX148" s="414"/>
      <c r="AY148" s="414"/>
      <c r="AZ148" s="414"/>
      <c r="BA148" s="414"/>
      <c r="BB148" s="414"/>
      <c r="BC148" s="414"/>
      <c r="BD148" s="414"/>
      <c r="BE148" s="414"/>
      <c r="BF148" s="414"/>
      <c r="BG148" s="414"/>
      <c r="BH148" s="414"/>
      <c r="BI148" s="414"/>
      <c r="BJ148" s="414"/>
      <c r="BK148" s="414"/>
      <c r="BL148" s="414"/>
      <c r="BM148" s="414"/>
      <c r="BN148" s="337"/>
      <c r="BO148" s="337"/>
      <c r="BP148" s="337"/>
      <c r="BQ148" s="337"/>
      <c r="BR148" s="337"/>
      <c r="BS148" s="337"/>
      <c r="BT148" s="337"/>
      <c r="BU148" s="337"/>
      <c r="BV148" s="337"/>
      <c r="BW148" s="337"/>
      <c r="BX148" s="337"/>
      <c r="BY148" s="337"/>
      <c r="BZ148" s="337"/>
      <c r="CA148" s="337"/>
      <c r="CB148" s="337"/>
      <c r="CC148" s="337"/>
      <c r="CD148" s="337"/>
      <c r="CE148" s="337"/>
      <c r="CF148" s="337"/>
    </row>
    <row r="149" spans="1:84" ht="12.75">
      <c r="A149" s="414"/>
      <c r="B149" s="414"/>
      <c r="C149" s="414"/>
      <c r="D149" s="414"/>
      <c r="E149" s="414"/>
      <c r="F149" s="414"/>
      <c r="G149" s="414"/>
      <c r="H149" s="414"/>
      <c r="I149" s="414"/>
      <c r="J149" s="414"/>
      <c r="K149" s="414"/>
      <c r="L149" s="414"/>
      <c r="M149" s="414"/>
      <c r="N149" s="414"/>
      <c r="O149" s="414"/>
      <c r="P149" s="414"/>
      <c r="Q149" s="414"/>
      <c r="R149" s="414"/>
      <c r="S149" s="414"/>
      <c r="T149" s="414"/>
      <c r="U149" s="414"/>
      <c r="V149" s="414"/>
      <c r="W149" s="412"/>
      <c r="X149" s="405"/>
      <c r="Y149" s="405"/>
      <c r="Z149" s="405"/>
      <c r="AA149" s="412"/>
      <c r="AB149" s="412"/>
      <c r="AC149" s="412"/>
      <c r="AD149" s="414"/>
      <c r="AE149" s="414"/>
      <c r="AF149" s="414"/>
      <c r="AG149" s="412"/>
      <c r="AH149" s="412"/>
      <c r="AI149" s="414"/>
      <c r="AJ149" s="414"/>
      <c r="AK149" s="414"/>
      <c r="AL149" s="414"/>
      <c r="AM149" s="414"/>
      <c r="AN149" s="414"/>
      <c r="AO149" s="414"/>
      <c r="AP149" s="414"/>
      <c r="AQ149" s="414"/>
      <c r="AR149" s="414"/>
      <c r="AS149" s="414"/>
      <c r="AT149" s="414"/>
      <c r="AU149" s="414"/>
      <c r="AV149" s="414"/>
      <c r="AW149" s="414"/>
      <c r="AX149" s="414"/>
      <c r="AY149" s="414"/>
      <c r="AZ149" s="414"/>
      <c r="BA149" s="414"/>
      <c r="BB149" s="414"/>
      <c r="BC149" s="414"/>
      <c r="BD149" s="414"/>
      <c r="BE149" s="414"/>
      <c r="BF149" s="414"/>
      <c r="BG149" s="414"/>
      <c r="BH149" s="414"/>
      <c r="BI149" s="414"/>
      <c r="BJ149" s="414"/>
      <c r="BK149" s="414"/>
      <c r="BL149" s="414"/>
      <c r="BM149" s="414"/>
      <c r="BN149" s="337"/>
      <c r="BO149" s="337"/>
      <c r="BP149" s="337"/>
      <c r="BQ149" s="337"/>
      <c r="BR149" s="337"/>
      <c r="BS149" s="337"/>
      <c r="BT149" s="337"/>
      <c r="BU149" s="337"/>
      <c r="BV149" s="337"/>
      <c r="BW149" s="337"/>
      <c r="BX149" s="337"/>
      <c r="BY149" s="337"/>
      <c r="BZ149" s="337"/>
      <c r="CA149" s="337"/>
      <c r="CB149" s="337"/>
      <c r="CC149" s="337"/>
      <c r="CD149" s="337"/>
      <c r="CE149" s="337"/>
      <c r="CF149" s="337"/>
    </row>
    <row r="150" spans="1:84" ht="16.5">
      <c r="A150" s="439" t="s">
        <v>107</v>
      </c>
      <c r="B150" s="440"/>
      <c r="C150" s="440"/>
      <c r="D150" s="440"/>
      <c r="E150" s="440"/>
      <c r="F150" s="440"/>
      <c r="G150" s="440"/>
      <c r="H150" s="414"/>
      <c r="I150" s="414"/>
      <c r="J150" s="414"/>
      <c r="K150" s="414"/>
      <c r="L150" s="414"/>
      <c r="M150" s="414"/>
      <c r="N150" s="414"/>
      <c r="O150" s="427" t="s">
        <v>108</v>
      </c>
      <c r="P150" s="405"/>
      <c r="Q150" s="405"/>
      <c r="R150" s="405"/>
      <c r="S150" s="405"/>
      <c r="T150" s="405"/>
      <c r="U150" s="412"/>
      <c r="V150" s="648" t="s">
        <v>847</v>
      </c>
      <c r="W150" s="412"/>
      <c r="X150" s="405"/>
      <c r="Y150" s="405"/>
      <c r="Z150" s="405"/>
      <c r="AA150" s="412"/>
      <c r="AB150" s="412"/>
      <c r="AC150" s="412"/>
      <c r="AD150" s="414"/>
      <c r="AE150" s="412"/>
      <c r="AF150" s="412"/>
      <c r="AG150" s="412"/>
      <c r="AH150" s="412"/>
      <c r="AI150" s="412"/>
      <c r="AJ150" s="412"/>
      <c r="AK150" s="412"/>
      <c r="AL150" s="412"/>
      <c r="AM150" s="412"/>
      <c r="AN150" s="412"/>
      <c r="AO150" s="412"/>
      <c r="AP150" s="412"/>
      <c r="AQ150" s="412"/>
      <c r="AR150" s="412"/>
      <c r="AS150" s="414"/>
      <c r="AT150" s="414"/>
      <c r="AU150" s="414"/>
      <c r="AV150" s="414"/>
      <c r="AW150" s="414"/>
      <c r="AX150" s="414"/>
      <c r="AY150" s="414"/>
      <c r="AZ150" s="414"/>
      <c r="BA150" s="414"/>
      <c r="BB150" s="414"/>
      <c r="BC150" s="414"/>
      <c r="BD150" s="414"/>
      <c r="BE150" s="414"/>
      <c r="BF150" s="414"/>
      <c r="BG150" s="414"/>
      <c r="BH150" s="414"/>
      <c r="BI150" s="414"/>
      <c r="BJ150" s="414"/>
      <c r="BK150" s="414"/>
      <c r="BL150" s="414"/>
      <c r="BM150" s="414"/>
      <c r="BN150" s="337"/>
      <c r="BO150" s="337"/>
      <c r="BP150" s="337"/>
      <c r="BQ150" s="337"/>
      <c r="BR150" s="337"/>
      <c r="BS150" s="337"/>
      <c r="BT150" s="337"/>
      <c r="BU150" s="337"/>
      <c r="BV150" s="337"/>
      <c r="BW150" s="337"/>
      <c r="BX150" s="337"/>
      <c r="BY150" s="337"/>
      <c r="BZ150" s="337"/>
      <c r="CA150" s="337"/>
      <c r="CB150" s="337"/>
      <c r="CC150" s="337"/>
      <c r="CD150" s="337"/>
      <c r="CE150" s="337"/>
      <c r="CF150" s="337"/>
    </row>
    <row r="151" spans="1:84" ht="16.5">
      <c r="A151" s="402" t="s">
        <v>388</v>
      </c>
      <c r="B151" s="440"/>
      <c r="C151" s="440"/>
      <c r="D151" s="440"/>
      <c r="E151" s="440"/>
      <c r="F151" s="440" t="s">
        <v>388</v>
      </c>
      <c r="G151" s="440"/>
      <c r="H151" s="440"/>
      <c r="I151" s="414"/>
      <c r="J151" s="414"/>
      <c r="K151" s="414"/>
      <c r="L151" s="414"/>
      <c r="M151" s="414"/>
      <c r="N151" s="414"/>
      <c r="O151" s="405"/>
      <c r="P151" s="405"/>
      <c r="Q151" s="405"/>
      <c r="R151" s="405"/>
      <c r="S151" s="412"/>
      <c r="T151" s="405"/>
      <c r="U151" s="405"/>
      <c r="V151" s="405"/>
      <c r="W151" s="405"/>
      <c r="X151" s="405"/>
      <c r="Y151" s="405"/>
      <c r="Z151" s="405"/>
      <c r="AA151" s="412"/>
      <c r="AB151" s="412"/>
      <c r="AC151" s="412"/>
      <c r="AD151" s="414"/>
      <c r="AE151" s="412"/>
      <c r="AF151" s="412"/>
      <c r="AG151" s="412"/>
      <c r="AH151" s="412"/>
      <c r="AI151" s="412"/>
      <c r="AJ151" s="412"/>
      <c r="AK151" s="412"/>
      <c r="AL151" s="412"/>
      <c r="AM151" s="412"/>
      <c r="AN151" s="412"/>
      <c r="AO151" s="412"/>
      <c r="AP151" s="412"/>
      <c r="AQ151" s="412"/>
      <c r="AR151" s="412"/>
      <c r="AS151" s="414"/>
      <c r="AT151" s="414"/>
      <c r="AU151" s="414"/>
      <c r="AV151" s="414"/>
      <c r="AW151" s="414"/>
      <c r="AX151" s="414"/>
      <c r="AY151" s="414"/>
      <c r="AZ151" s="414"/>
      <c r="BA151" s="414"/>
      <c r="BB151" s="414"/>
      <c r="BC151" s="414"/>
      <c r="BD151" s="414"/>
      <c r="BE151" s="414"/>
      <c r="BF151" s="414"/>
      <c r="BG151" s="414"/>
      <c r="BH151" s="414"/>
      <c r="BI151" s="414"/>
      <c r="BJ151" s="414"/>
      <c r="BK151" s="414"/>
      <c r="BL151" s="414"/>
      <c r="BM151" s="414"/>
      <c r="BN151" s="337"/>
      <c r="BO151" s="337"/>
      <c r="BP151" s="337"/>
      <c r="BQ151" s="337"/>
      <c r="BR151" s="337"/>
      <c r="BS151" s="337"/>
      <c r="BT151" s="337"/>
      <c r="BU151" s="337"/>
      <c r="BV151" s="337"/>
      <c r="BW151" s="337"/>
      <c r="BX151" s="337"/>
      <c r="BY151" s="337"/>
      <c r="BZ151" s="337"/>
      <c r="CA151" s="337"/>
      <c r="CB151" s="337"/>
      <c r="CC151" s="337"/>
      <c r="CD151" s="337"/>
      <c r="CE151" s="337"/>
      <c r="CF151" s="337"/>
    </row>
    <row r="152" spans="1:84" ht="16.5">
      <c r="A152" s="429"/>
      <c r="B152" s="547"/>
      <c r="C152" s="430" t="s">
        <v>203</v>
      </c>
      <c r="D152" s="740">
        <v>37966</v>
      </c>
      <c r="E152" s="742" t="s">
        <v>652</v>
      </c>
      <c r="F152" s="740">
        <v>37966</v>
      </c>
      <c r="G152" s="462"/>
      <c r="H152" s="440"/>
      <c r="I152" s="414"/>
      <c r="J152" s="414"/>
      <c r="K152" s="414"/>
      <c r="L152" s="414"/>
      <c r="M152" s="414"/>
      <c r="N152" s="414"/>
      <c r="O152" s="438" t="s">
        <v>415</v>
      </c>
      <c r="P152" s="414"/>
      <c r="Q152" s="414"/>
      <c r="R152" s="414"/>
      <c r="S152" s="414"/>
      <c r="T152" s="414"/>
      <c r="U152" s="414"/>
      <c r="V152" s="414"/>
      <c r="W152" s="414"/>
      <c r="X152" s="414"/>
      <c r="Y152" s="414"/>
      <c r="Z152" s="405"/>
      <c r="AA152" s="412"/>
      <c r="AB152" s="412"/>
      <c r="AC152" s="412"/>
      <c r="AD152" s="414"/>
      <c r="AE152" s="412"/>
      <c r="AF152" s="412"/>
      <c r="AG152" s="412"/>
      <c r="AH152" s="412"/>
      <c r="AI152" s="412"/>
      <c r="AJ152" s="412"/>
      <c r="AK152" s="412"/>
      <c r="AL152" s="412"/>
      <c r="AM152" s="412"/>
      <c r="AN152" s="412"/>
      <c r="AO152" s="412"/>
      <c r="AP152" s="412"/>
      <c r="AQ152" s="412"/>
      <c r="AR152" s="412"/>
      <c r="AS152" s="414"/>
      <c r="AT152" s="414"/>
      <c r="AU152" s="414"/>
      <c r="AV152" s="414"/>
      <c r="AW152" s="414"/>
      <c r="AX152" s="414"/>
      <c r="AY152" s="414"/>
      <c r="AZ152" s="414"/>
      <c r="BA152" s="414"/>
      <c r="BB152" s="414"/>
      <c r="BC152" s="414"/>
      <c r="BD152" s="414"/>
      <c r="BE152" s="414"/>
      <c r="BF152" s="414"/>
      <c r="BG152" s="414"/>
      <c r="BH152" s="414"/>
      <c r="BI152" s="414"/>
      <c r="BJ152" s="414"/>
      <c r="BK152" s="414"/>
      <c r="BL152" s="414"/>
      <c r="BM152" s="414"/>
      <c r="BN152" s="337"/>
      <c r="BO152" s="337"/>
      <c r="BP152" s="337"/>
      <c r="BQ152" s="337"/>
      <c r="BR152" s="337"/>
      <c r="BS152" s="337"/>
      <c r="BT152" s="337"/>
      <c r="BU152" s="337"/>
      <c r="BV152" s="337"/>
      <c r="BW152" s="337"/>
      <c r="BX152" s="337"/>
      <c r="BY152" s="337"/>
      <c r="BZ152" s="337"/>
      <c r="CA152" s="337"/>
      <c r="CB152" s="337"/>
      <c r="CC152" s="337"/>
      <c r="CD152" s="337"/>
      <c r="CE152" s="337"/>
      <c r="CF152" s="337"/>
    </row>
    <row r="153" spans="1:84" ht="17.25" thickBot="1">
      <c r="A153" s="440"/>
      <c r="B153" s="440"/>
      <c r="C153" s="440"/>
      <c r="D153" s="440"/>
      <c r="E153" s="440"/>
      <c r="F153" s="440"/>
      <c r="G153" s="440"/>
      <c r="H153" s="440"/>
      <c r="I153" s="414"/>
      <c r="J153" s="414"/>
      <c r="K153" s="414"/>
      <c r="L153" s="414"/>
      <c r="M153" s="414"/>
      <c r="N153" s="414"/>
      <c r="O153" s="405"/>
      <c r="P153" s="405"/>
      <c r="Q153" s="475" t="s">
        <v>969</v>
      </c>
      <c r="R153" s="492" t="s">
        <v>416</v>
      </c>
      <c r="S153" s="492" t="s">
        <v>249</v>
      </c>
      <c r="T153" s="492" t="s">
        <v>250</v>
      </c>
      <c r="U153" s="492" t="s">
        <v>251</v>
      </c>
      <c r="V153" s="492" t="s">
        <v>252</v>
      </c>
      <c r="W153" s="492" t="s">
        <v>253</v>
      </c>
      <c r="X153" s="492" t="s">
        <v>254</v>
      </c>
      <c r="Y153" s="492" t="s">
        <v>255</v>
      </c>
      <c r="Z153" s="492" t="s">
        <v>1140</v>
      </c>
      <c r="AA153" s="405"/>
      <c r="AB153" s="405"/>
      <c r="AC153" s="405"/>
      <c r="AD153" s="414"/>
      <c r="AE153" s="412"/>
      <c r="AF153" s="412"/>
      <c r="AG153" s="412"/>
      <c r="AH153" s="412"/>
      <c r="AI153" s="412"/>
      <c r="AJ153" s="412"/>
      <c r="AK153" s="412"/>
      <c r="AL153" s="412"/>
      <c r="AM153" s="412"/>
      <c r="AN153" s="412"/>
      <c r="AO153" s="412"/>
      <c r="AP153" s="412"/>
      <c r="AQ153" s="412"/>
      <c r="AR153" s="412"/>
      <c r="AS153" s="414"/>
      <c r="AT153" s="414"/>
      <c r="AU153" s="414"/>
      <c r="AV153" s="414"/>
      <c r="AW153" s="414"/>
      <c r="AX153" s="414"/>
      <c r="AY153" s="414"/>
      <c r="AZ153" s="414"/>
      <c r="BA153" s="414"/>
      <c r="BB153" s="414"/>
      <c r="BC153" s="414"/>
      <c r="BD153" s="414"/>
      <c r="BE153" s="414"/>
      <c r="BF153" s="414"/>
      <c r="BG153" s="414"/>
      <c r="BH153" s="414"/>
      <c r="BI153" s="414"/>
      <c r="BJ153" s="414"/>
      <c r="BK153" s="414"/>
      <c r="BL153" s="414"/>
      <c r="BM153" s="414"/>
      <c r="BN153" s="337"/>
      <c r="BO153" s="337"/>
      <c r="BP153" s="337"/>
      <c r="BQ153" s="337"/>
      <c r="BR153" s="337"/>
      <c r="BS153" s="337"/>
      <c r="BT153" s="337"/>
      <c r="BU153" s="337"/>
      <c r="BV153" s="337"/>
      <c r="BW153" s="337"/>
      <c r="BX153" s="337"/>
      <c r="BY153" s="337"/>
      <c r="BZ153" s="337"/>
      <c r="CA153" s="337"/>
      <c r="CB153" s="337"/>
      <c r="CC153" s="337"/>
      <c r="CD153" s="337"/>
      <c r="CE153" s="337"/>
      <c r="CF153" s="337"/>
    </row>
    <row r="154" spans="1:84" ht="18" thickBot="1" thickTop="1">
      <c r="A154" s="649" t="s">
        <v>256</v>
      </c>
      <c r="B154" s="440"/>
      <c r="C154" s="552" t="s">
        <v>1181</v>
      </c>
      <c r="D154" s="552" t="s">
        <v>485</v>
      </c>
      <c r="E154" s="552" t="s">
        <v>409</v>
      </c>
      <c r="F154" s="552" t="s">
        <v>709</v>
      </c>
      <c r="G154" s="552" t="s">
        <v>1181</v>
      </c>
      <c r="H154" s="649" t="s">
        <v>1313</v>
      </c>
      <c r="I154" s="440"/>
      <c r="J154" s="650" t="s">
        <v>1181</v>
      </c>
      <c r="K154" s="545" t="s">
        <v>485</v>
      </c>
      <c r="L154" s="545" t="s">
        <v>409</v>
      </c>
      <c r="M154" s="545" t="s">
        <v>448</v>
      </c>
      <c r="N154" s="414"/>
      <c r="O154" s="407"/>
      <c r="P154" s="407"/>
      <c r="Q154" s="408" t="s">
        <v>328</v>
      </c>
      <c r="R154" s="651"/>
      <c r="S154" s="651"/>
      <c r="T154" s="651"/>
      <c r="U154" s="651"/>
      <c r="V154" s="651"/>
      <c r="W154" s="651"/>
      <c r="X154" s="651"/>
      <c r="Y154" s="652"/>
      <c r="Z154" s="653"/>
      <c r="AA154" s="405"/>
      <c r="AB154" s="405"/>
      <c r="AC154" s="405"/>
      <c r="AD154" s="414"/>
      <c r="AE154" s="412"/>
      <c r="AF154" s="412"/>
      <c r="AG154" s="412"/>
      <c r="AH154" s="412"/>
      <c r="AI154" s="412"/>
      <c r="AJ154" s="412"/>
      <c r="AK154" s="412"/>
      <c r="AL154" s="412"/>
      <c r="AM154" s="412"/>
      <c r="AN154" s="412"/>
      <c r="AO154" s="412"/>
      <c r="AP154" s="412"/>
      <c r="AQ154" s="412"/>
      <c r="AR154" s="412"/>
      <c r="AS154" s="412"/>
      <c r="AT154" s="412"/>
      <c r="AU154" s="412"/>
      <c r="AV154" s="412"/>
      <c r="AW154" s="412"/>
      <c r="AX154" s="412"/>
      <c r="AY154" s="412"/>
      <c r="AZ154" s="412"/>
      <c r="BA154" s="412"/>
      <c r="BB154" s="412"/>
      <c r="BC154" s="412"/>
      <c r="BD154" s="412"/>
      <c r="BE154" s="412"/>
      <c r="BF154" s="412"/>
      <c r="BG154" s="412"/>
      <c r="BH154" s="412"/>
      <c r="BI154" s="412"/>
      <c r="BJ154" s="412"/>
      <c r="BK154" s="412"/>
      <c r="BL154" s="412"/>
      <c r="BM154" s="412"/>
      <c r="BN154" s="338"/>
      <c r="BO154" s="338"/>
      <c r="BP154" s="338"/>
      <c r="BQ154" s="338"/>
      <c r="BR154" s="338"/>
      <c r="BS154" s="338"/>
      <c r="BT154" s="338"/>
      <c r="BU154" s="338"/>
      <c r="BV154" s="338"/>
      <c r="BW154" s="338"/>
      <c r="BX154" s="338"/>
      <c r="BY154" s="338"/>
      <c r="BZ154" s="338"/>
      <c r="CA154" s="338"/>
      <c r="CB154" s="338"/>
      <c r="CC154" s="338"/>
      <c r="CD154" s="338"/>
      <c r="CE154" s="338"/>
      <c r="CF154" s="338"/>
    </row>
    <row r="155" spans="1:84" ht="18" thickBot="1" thickTop="1">
      <c r="A155" s="429"/>
      <c r="B155" s="430" t="s">
        <v>386</v>
      </c>
      <c r="C155" s="654">
        <f>IF($D$155="X",$C$167,0)</f>
        <v>0</v>
      </c>
      <c r="D155" s="548" t="str">
        <f>IF(F155="JA","X",IF(F155="Nej"," "," "))</f>
        <v> </v>
      </c>
      <c r="E155" s="784" t="str">
        <f>IF(F155="JA"," ",IF(F155="Nej","X"," "))</f>
        <v>X</v>
      </c>
      <c r="F155" s="549" t="s">
        <v>1289</v>
      </c>
      <c r="G155" s="655" t="e">
        <f>IF($E$155="X",$E$156*$C$145,0)</f>
        <v>#DIV/0!</v>
      </c>
      <c r="H155" s="429"/>
      <c r="I155" s="656" t="s">
        <v>1214</v>
      </c>
      <c r="J155" s="643"/>
      <c r="K155" s="562" t="str">
        <f>IF(M155="JA","X",IF(M155="Nej"," "," "))</f>
        <v> </v>
      </c>
      <c r="L155" s="548" t="str">
        <f>IF(M155="JA"," ",IF(M155="Nej","X"," "))</f>
        <v>X</v>
      </c>
      <c r="M155" s="549" t="s">
        <v>1289</v>
      </c>
      <c r="N155" s="414"/>
      <c r="O155" s="407"/>
      <c r="P155" s="407"/>
      <c r="Q155" s="408" t="s">
        <v>525</v>
      </c>
      <c r="R155" s="651"/>
      <c r="S155" s="651"/>
      <c r="T155" s="651"/>
      <c r="U155" s="651"/>
      <c r="V155" s="651"/>
      <c r="W155" s="651"/>
      <c r="X155" s="651"/>
      <c r="Y155" s="652"/>
      <c r="Z155" s="653"/>
      <c r="AA155" s="405"/>
      <c r="AB155" s="405"/>
      <c r="AC155" s="405"/>
      <c r="AD155" s="412"/>
      <c r="AE155" s="412"/>
      <c r="AF155" s="412"/>
      <c r="AG155" s="412"/>
      <c r="AH155" s="412"/>
      <c r="AI155" s="412"/>
      <c r="AJ155" s="412"/>
      <c r="AK155" s="412"/>
      <c r="AL155" s="412"/>
      <c r="AM155" s="412"/>
      <c r="AN155" s="412"/>
      <c r="AO155" s="412"/>
      <c r="AP155" s="412"/>
      <c r="AQ155" s="412"/>
      <c r="AR155" s="412"/>
      <c r="AS155" s="412"/>
      <c r="AT155" s="412"/>
      <c r="AU155" s="412"/>
      <c r="AV155" s="412"/>
      <c r="AW155" s="412"/>
      <c r="AX155" s="412"/>
      <c r="AY155" s="412"/>
      <c r="AZ155" s="412"/>
      <c r="BA155" s="412"/>
      <c r="BB155" s="412"/>
      <c r="BC155" s="412"/>
      <c r="BD155" s="412"/>
      <c r="BE155" s="412"/>
      <c r="BF155" s="412"/>
      <c r="BG155" s="412"/>
      <c r="BH155" s="412"/>
      <c r="BI155" s="412"/>
      <c r="BJ155" s="412"/>
      <c r="BK155" s="412"/>
      <c r="BL155" s="412"/>
      <c r="BM155" s="412"/>
      <c r="BN155" s="338"/>
      <c r="BO155" s="338"/>
      <c r="BP155" s="338"/>
      <c r="BQ155" s="338"/>
      <c r="BR155" s="338"/>
      <c r="BS155" s="338"/>
      <c r="BT155" s="338"/>
      <c r="BU155" s="338"/>
      <c r="BV155" s="338"/>
      <c r="BW155" s="338"/>
      <c r="BX155" s="338"/>
      <c r="BY155" s="338"/>
      <c r="BZ155" s="338"/>
      <c r="CA155" s="338"/>
      <c r="CB155" s="338"/>
      <c r="CC155" s="338"/>
      <c r="CD155" s="338"/>
      <c r="CE155" s="338"/>
      <c r="CF155" s="338"/>
    </row>
    <row r="156" spans="1:84" ht="18" thickBot="1" thickTop="1">
      <c r="A156" s="429"/>
      <c r="B156" s="656" t="s">
        <v>526</v>
      </c>
      <c r="C156" s="872"/>
      <c r="D156" s="872"/>
      <c r="E156" s="783" t="e">
        <f>IF($E$157&gt;0,$E$157,$C$70)</f>
        <v>#DIV/0!</v>
      </c>
      <c r="F156" s="872"/>
      <c r="G156" s="872"/>
      <c r="H156" s="429"/>
      <c r="I156" s="656" t="s">
        <v>51</v>
      </c>
      <c r="J156" s="870"/>
      <c r="K156" s="870"/>
      <c r="L156" s="783" t="e">
        <f>IF($L$157&gt;0,$L$157,$C$70)</f>
        <v>#DIV/0!</v>
      </c>
      <c r="M156" s="870"/>
      <c r="N156" s="414"/>
      <c r="O156" s="407"/>
      <c r="P156" s="407"/>
      <c r="Q156" s="408" t="s">
        <v>321</v>
      </c>
      <c r="R156" s="651"/>
      <c r="S156" s="651"/>
      <c r="T156" s="651"/>
      <c r="U156" s="651"/>
      <c r="V156" s="651"/>
      <c r="W156" s="651"/>
      <c r="X156" s="651"/>
      <c r="Y156" s="652"/>
      <c r="Z156" s="653"/>
      <c r="AA156" s="405"/>
      <c r="AB156" s="405"/>
      <c r="AC156" s="405"/>
      <c r="AD156" s="412"/>
      <c r="AE156" s="412"/>
      <c r="AF156" s="412"/>
      <c r="AG156" s="412"/>
      <c r="AH156" s="412"/>
      <c r="AI156" s="412"/>
      <c r="AJ156" s="412"/>
      <c r="AK156" s="412"/>
      <c r="AL156" s="412"/>
      <c r="AM156" s="412"/>
      <c r="AN156" s="412"/>
      <c r="AO156" s="412"/>
      <c r="AP156" s="412"/>
      <c r="AQ156" s="412"/>
      <c r="AR156" s="412"/>
      <c r="AS156" s="412"/>
      <c r="AT156" s="412"/>
      <c r="AU156" s="412"/>
      <c r="AV156" s="412"/>
      <c r="AW156" s="412"/>
      <c r="AX156" s="412"/>
      <c r="AY156" s="412"/>
      <c r="AZ156" s="412"/>
      <c r="BA156" s="412"/>
      <c r="BB156" s="412"/>
      <c r="BC156" s="412"/>
      <c r="BD156" s="412"/>
      <c r="BE156" s="412"/>
      <c r="BF156" s="412"/>
      <c r="BG156" s="412"/>
      <c r="BH156" s="412"/>
      <c r="BI156" s="412"/>
      <c r="BJ156" s="412"/>
      <c r="BK156" s="412"/>
      <c r="BL156" s="412"/>
      <c r="BM156" s="412"/>
      <c r="BN156" s="338"/>
      <c r="BO156" s="338"/>
      <c r="BP156" s="338"/>
      <c r="BQ156" s="338"/>
      <c r="BR156" s="338"/>
      <c r="BS156" s="338"/>
      <c r="BT156" s="338"/>
      <c r="BU156" s="338"/>
      <c r="BV156" s="338"/>
      <c r="BW156" s="338"/>
      <c r="BX156" s="338"/>
      <c r="BY156" s="338"/>
      <c r="BZ156" s="338"/>
      <c r="CA156" s="338"/>
      <c r="CB156" s="338"/>
      <c r="CC156" s="338"/>
      <c r="CD156" s="338"/>
      <c r="CE156" s="338"/>
      <c r="CF156" s="338"/>
    </row>
    <row r="157" spans="1:84" ht="18" thickBot="1" thickTop="1">
      <c r="A157" s="405"/>
      <c r="B157" s="405"/>
      <c r="C157" s="405"/>
      <c r="D157" s="658" t="s">
        <v>322</v>
      </c>
      <c r="E157" s="659"/>
      <c r="F157" s="873"/>
      <c r="G157" s="872"/>
      <c r="H157" s="429"/>
      <c r="I157" s="656" t="s">
        <v>1214</v>
      </c>
      <c r="J157" s="445" t="e">
        <f>IF($L$155="X",$L$156*$J$137,0)</f>
        <v>#DIV/0!</v>
      </c>
      <c r="K157" s="870"/>
      <c r="L157" s="659"/>
      <c r="M157" s="871" t="e">
        <f>$J$155+$J$157</f>
        <v>#DIV/0!</v>
      </c>
      <c r="N157" s="414"/>
      <c r="O157" s="407"/>
      <c r="P157" s="407"/>
      <c r="Q157" s="408" t="s">
        <v>323</v>
      </c>
      <c r="R157" s="651"/>
      <c r="S157" s="651"/>
      <c r="T157" s="651"/>
      <c r="U157" s="651"/>
      <c r="V157" s="651"/>
      <c r="W157" s="651"/>
      <c r="X157" s="651"/>
      <c r="Y157" s="652"/>
      <c r="Z157" s="653"/>
      <c r="AA157" s="405"/>
      <c r="AB157" s="405"/>
      <c r="AC157" s="405"/>
      <c r="AD157" s="412"/>
      <c r="AE157" s="412"/>
      <c r="AF157" s="412"/>
      <c r="AG157" s="412"/>
      <c r="AH157" s="412"/>
      <c r="AI157" s="412"/>
      <c r="AJ157" s="412"/>
      <c r="AK157" s="412"/>
      <c r="AL157" s="412"/>
      <c r="AM157" s="412"/>
      <c r="AN157" s="412"/>
      <c r="AO157" s="412"/>
      <c r="AP157" s="412"/>
      <c r="AQ157" s="412"/>
      <c r="AR157" s="412"/>
      <c r="AS157" s="412"/>
      <c r="AT157" s="412"/>
      <c r="AU157" s="412"/>
      <c r="AV157" s="412"/>
      <c r="AW157" s="412"/>
      <c r="AX157" s="412"/>
      <c r="AY157" s="412"/>
      <c r="AZ157" s="412"/>
      <c r="BA157" s="412"/>
      <c r="BB157" s="412"/>
      <c r="BC157" s="412"/>
      <c r="BD157" s="412"/>
      <c r="BE157" s="412"/>
      <c r="BF157" s="412"/>
      <c r="BG157" s="412"/>
      <c r="BH157" s="412"/>
      <c r="BI157" s="412"/>
      <c r="BJ157" s="412"/>
      <c r="BK157" s="412"/>
      <c r="BL157" s="412"/>
      <c r="BM157" s="412"/>
      <c r="BN157" s="338"/>
      <c r="BO157" s="338"/>
      <c r="BP157" s="338"/>
      <c r="BQ157" s="338"/>
      <c r="BR157" s="338"/>
      <c r="BS157" s="338"/>
      <c r="BT157" s="338"/>
      <c r="BU157" s="338"/>
      <c r="BV157" s="338"/>
      <c r="BW157" s="338"/>
      <c r="BX157" s="338"/>
      <c r="BY157" s="338"/>
      <c r="BZ157" s="338"/>
      <c r="CA157" s="338"/>
      <c r="CB157" s="338"/>
      <c r="CC157" s="338"/>
      <c r="CD157" s="338"/>
      <c r="CE157" s="338"/>
      <c r="CF157" s="338"/>
    </row>
    <row r="158" spans="1:84" ht="13.5" thickTop="1">
      <c r="A158" s="405"/>
      <c r="B158" s="405"/>
      <c r="C158" s="405"/>
      <c r="D158" s="405"/>
      <c r="E158" s="405"/>
      <c r="F158" s="405"/>
      <c r="G158" s="405"/>
      <c r="H158" s="405"/>
      <c r="I158" s="405"/>
      <c r="J158" s="405"/>
      <c r="K158" s="405"/>
      <c r="L158" s="405"/>
      <c r="M158" s="405"/>
      <c r="N158" s="405"/>
      <c r="O158" s="414"/>
      <c r="P158" s="414"/>
      <c r="Q158" s="414"/>
      <c r="R158" s="414"/>
      <c r="S158" s="414"/>
      <c r="T158" s="414"/>
      <c r="U158" s="414"/>
      <c r="V158" s="414"/>
      <c r="W158" s="414"/>
      <c r="X158" s="414"/>
      <c r="Y158" s="414"/>
      <c r="Z158" s="405"/>
      <c r="AA158" s="405"/>
      <c r="AB158" s="405"/>
      <c r="AC158" s="405"/>
      <c r="AD158" s="412"/>
      <c r="AE158" s="412"/>
      <c r="AF158" s="412"/>
      <c r="AG158" s="412"/>
      <c r="AH158" s="412"/>
      <c r="AI158" s="412"/>
      <c r="AJ158" s="412"/>
      <c r="AK158" s="412"/>
      <c r="AL158" s="412"/>
      <c r="AM158" s="412"/>
      <c r="AN158" s="412"/>
      <c r="AO158" s="412"/>
      <c r="AP158" s="412"/>
      <c r="AQ158" s="412"/>
      <c r="AR158" s="412"/>
      <c r="AS158" s="412"/>
      <c r="AT158" s="412"/>
      <c r="AU158" s="412"/>
      <c r="AV158" s="412"/>
      <c r="AW158" s="412"/>
      <c r="AX158" s="412"/>
      <c r="AY158" s="412"/>
      <c r="AZ158" s="412"/>
      <c r="BA158" s="412"/>
      <c r="BB158" s="412"/>
      <c r="BC158" s="412"/>
      <c r="BD158" s="412"/>
      <c r="BE158" s="412"/>
      <c r="BF158" s="412"/>
      <c r="BG158" s="412"/>
      <c r="BH158" s="412"/>
      <c r="BI158" s="412"/>
      <c r="BJ158" s="412"/>
      <c r="BK158" s="412"/>
      <c r="BL158" s="412"/>
      <c r="BM158" s="412"/>
      <c r="BN158" s="338"/>
      <c r="BO158" s="338"/>
      <c r="BP158" s="338"/>
      <c r="BQ158" s="338"/>
      <c r="BR158" s="338"/>
      <c r="BS158" s="338"/>
      <c r="BT158" s="338"/>
      <c r="BU158" s="338"/>
      <c r="BV158" s="338"/>
      <c r="BW158" s="338"/>
      <c r="BX158" s="338"/>
      <c r="BY158" s="338"/>
      <c r="BZ158" s="338"/>
      <c r="CA158" s="338"/>
      <c r="CB158" s="338"/>
      <c r="CC158" s="338"/>
      <c r="CD158" s="338"/>
      <c r="CE158" s="338"/>
      <c r="CF158" s="338"/>
    </row>
    <row r="159" spans="1:84" ht="16.5">
      <c r="A159" s="649" t="s">
        <v>324</v>
      </c>
      <c r="B159" s="462"/>
      <c r="C159" s="661" t="s">
        <v>1181</v>
      </c>
      <c r="D159" s="552" t="s">
        <v>485</v>
      </c>
      <c r="E159" s="552" t="s">
        <v>409</v>
      </c>
      <c r="F159" s="552" t="s">
        <v>448</v>
      </c>
      <c r="G159" s="552" t="s">
        <v>1181</v>
      </c>
      <c r="H159" s="552" t="s">
        <v>1140</v>
      </c>
      <c r="I159" s="412"/>
      <c r="J159" s="412"/>
      <c r="K159" s="412"/>
      <c r="L159" s="412"/>
      <c r="M159" s="412"/>
      <c r="N159" s="414"/>
      <c r="O159" s="414"/>
      <c r="P159" s="414"/>
      <c r="Q159" s="414"/>
      <c r="R159" s="414"/>
      <c r="S159" s="414"/>
      <c r="T159" s="414"/>
      <c r="U159" s="414"/>
      <c r="V159" s="414"/>
      <c r="W159" s="414"/>
      <c r="X159" s="414"/>
      <c r="Y159" s="414"/>
      <c r="Z159" s="405"/>
      <c r="AA159" s="405"/>
      <c r="AB159" s="405"/>
      <c r="AC159" s="414"/>
      <c r="AD159" s="412"/>
      <c r="AE159" s="412"/>
      <c r="AF159" s="412"/>
      <c r="AG159" s="412"/>
      <c r="AH159" s="412"/>
      <c r="AI159" s="412"/>
      <c r="AJ159" s="412"/>
      <c r="AK159" s="412"/>
      <c r="AL159" s="412"/>
      <c r="AM159" s="412"/>
      <c r="AN159" s="412"/>
      <c r="AO159" s="412"/>
      <c r="AP159" s="412"/>
      <c r="AQ159" s="412"/>
      <c r="AR159" s="412"/>
      <c r="AS159" s="412"/>
      <c r="AT159" s="412"/>
      <c r="AU159" s="412"/>
      <c r="AV159" s="412"/>
      <c r="AW159" s="412"/>
      <c r="AX159" s="412"/>
      <c r="AY159" s="412"/>
      <c r="AZ159" s="412"/>
      <c r="BA159" s="412"/>
      <c r="BB159" s="412"/>
      <c r="BC159" s="412"/>
      <c r="BD159" s="412"/>
      <c r="BE159" s="412"/>
      <c r="BF159" s="412"/>
      <c r="BG159" s="412"/>
      <c r="BH159" s="412"/>
      <c r="BI159" s="412"/>
      <c r="BJ159" s="412"/>
      <c r="BK159" s="412"/>
      <c r="BL159" s="412"/>
      <c r="BM159" s="412"/>
      <c r="BN159" s="338"/>
      <c r="BO159" s="338"/>
      <c r="BP159" s="338"/>
      <c r="BQ159" s="338"/>
      <c r="BR159" s="338"/>
      <c r="BS159" s="338"/>
      <c r="BT159" s="338"/>
      <c r="BU159" s="338"/>
      <c r="BV159" s="338"/>
      <c r="BW159" s="338"/>
      <c r="BX159" s="338"/>
      <c r="BY159" s="338"/>
      <c r="BZ159" s="338"/>
      <c r="CA159" s="338"/>
      <c r="CB159" s="338"/>
      <c r="CC159" s="338"/>
      <c r="CD159" s="338"/>
      <c r="CE159" s="338"/>
      <c r="CF159" s="338"/>
    </row>
    <row r="160" spans="1:84" ht="16.5">
      <c r="A160" s="429"/>
      <c r="B160" s="656" t="s">
        <v>830</v>
      </c>
      <c r="C160" s="643"/>
      <c r="D160" s="562" t="str">
        <f aca="true" t="shared" si="2" ref="D160:D167">IF(F160="JA","X",IF(F160="Nej"," "," "))</f>
        <v> </v>
      </c>
      <c r="E160" s="548" t="str">
        <f aca="true" t="shared" si="3" ref="E160:E167">IF(F160="JA"," ",IF(F160="Nej","X"," "))</f>
        <v>X</v>
      </c>
      <c r="F160" s="549" t="s">
        <v>1289</v>
      </c>
      <c r="G160" s="655" t="e">
        <f>IF($E$160="X",$E$156*$C$138,0)</f>
        <v>#DIV/0!</v>
      </c>
      <c r="H160" s="679" t="e">
        <f>$C$160+$G$160</f>
        <v>#DIV/0!</v>
      </c>
      <c r="I160" s="412"/>
      <c r="J160" s="412"/>
      <c r="K160" s="412"/>
      <c r="L160" s="412"/>
      <c r="M160" s="475"/>
      <c r="N160" s="414"/>
      <c r="O160" s="414"/>
      <c r="P160" s="414"/>
      <c r="Q160" s="414"/>
      <c r="R160" s="414"/>
      <c r="S160" s="414"/>
      <c r="T160" s="414"/>
      <c r="U160" s="414"/>
      <c r="V160" s="414"/>
      <c r="W160" s="414"/>
      <c r="X160" s="414"/>
      <c r="Y160" s="414"/>
      <c r="Z160" s="414"/>
      <c r="AA160" s="405"/>
      <c r="AB160" s="405"/>
      <c r="AC160" s="414"/>
      <c r="AD160" s="412"/>
      <c r="AE160" s="412"/>
      <c r="AF160" s="412"/>
      <c r="AG160" s="412"/>
      <c r="AH160" s="412"/>
      <c r="AI160" s="412"/>
      <c r="AJ160" s="412"/>
      <c r="AK160" s="412"/>
      <c r="AL160" s="412"/>
      <c r="AM160" s="412"/>
      <c r="AN160" s="412"/>
      <c r="AO160" s="412"/>
      <c r="AP160" s="412"/>
      <c r="AQ160" s="412"/>
      <c r="AR160" s="412"/>
      <c r="AS160" s="412"/>
      <c r="AT160" s="412"/>
      <c r="AU160" s="412"/>
      <c r="AV160" s="412"/>
      <c r="AW160" s="412"/>
      <c r="AX160" s="412"/>
      <c r="AY160" s="412"/>
      <c r="AZ160" s="412"/>
      <c r="BA160" s="412"/>
      <c r="BB160" s="412"/>
      <c r="BC160" s="412"/>
      <c r="BD160" s="412"/>
      <c r="BE160" s="412"/>
      <c r="BF160" s="412"/>
      <c r="BG160" s="412"/>
      <c r="BH160" s="412"/>
      <c r="BI160" s="412"/>
      <c r="BJ160" s="412"/>
      <c r="BK160" s="412"/>
      <c r="BL160" s="412"/>
      <c r="BM160" s="412"/>
      <c r="BN160" s="338"/>
      <c r="BO160" s="338"/>
      <c r="BP160" s="338"/>
      <c r="BQ160" s="338"/>
      <c r="BR160" s="338"/>
      <c r="BS160" s="338"/>
      <c r="BT160" s="338"/>
      <c r="BU160" s="338"/>
      <c r="BV160" s="338"/>
      <c r="BW160" s="338"/>
      <c r="BX160" s="338"/>
      <c r="BY160" s="338"/>
      <c r="BZ160" s="338"/>
      <c r="CA160" s="338"/>
      <c r="CB160" s="338"/>
      <c r="CC160" s="338"/>
      <c r="CD160" s="338"/>
      <c r="CE160" s="338"/>
      <c r="CF160" s="338"/>
    </row>
    <row r="161" spans="1:84" ht="16.5">
      <c r="A161" s="429"/>
      <c r="B161" s="656" t="s">
        <v>1051</v>
      </c>
      <c r="C161" s="643"/>
      <c r="D161" s="562" t="str">
        <f t="shared" si="2"/>
        <v> </v>
      </c>
      <c r="E161" s="548" t="str">
        <f t="shared" si="3"/>
        <v>X</v>
      </c>
      <c r="F161" s="549" t="s">
        <v>1289</v>
      </c>
      <c r="G161" s="655" t="e">
        <f>IF($E$161="X",$E$156*$C$139,0)</f>
        <v>#DIV/0!</v>
      </c>
      <c r="H161" s="679" t="e">
        <f>$C$161+$G$161</f>
        <v>#DIV/0!</v>
      </c>
      <c r="I161" s="412"/>
      <c r="J161" s="412"/>
      <c r="K161" s="412"/>
      <c r="L161" s="412"/>
      <c r="M161" s="412"/>
      <c r="N161" s="405"/>
      <c r="O161" s="414"/>
      <c r="P161" s="414"/>
      <c r="Q161" s="414"/>
      <c r="R161" s="414"/>
      <c r="S161" s="414"/>
      <c r="T161" s="414"/>
      <c r="U161" s="414"/>
      <c r="V161" s="414"/>
      <c r="W161" s="414"/>
      <c r="X161" s="414"/>
      <c r="Y161" s="414"/>
      <c r="Z161" s="414"/>
      <c r="AA161" s="405"/>
      <c r="AB161" s="405"/>
      <c r="AC161" s="414"/>
      <c r="AD161" s="412"/>
      <c r="AE161" s="412"/>
      <c r="AF161" s="412"/>
      <c r="AG161" s="412"/>
      <c r="AH161" s="412"/>
      <c r="AI161" s="412"/>
      <c r="AJ161" s="412"/>
      <c r="AK161" s="412"/>
      <c r="AL161" s="412"/>
      <c r="AM161" s="412"/>
      <c r="AN161" s="412"/>
      <c r="AO161" s="412"/>
      <c r="AP161" s="412"/>
      <c r="AQ161" s="412"/>
      <c r="AR161" s="412"/>
      <c r="AS161" s="412"/>
      <c r="AT161" s="412"/>
      <c r="AU161" s="412"/>
      <c r="AV161" s="412"/>
      <c r="AW161" s="412"/>
      <c r="AX161" s="412"/>
      <c r="AY161" s="412"/>
      <c r="AZ161" s="412"/>
      <c r="BA161" s="412"/>
      <c r="BB161" s="412"/>
      <c r="BC161" s="412"/>
      <c r="BD161" s="412"/>
      <c r="BE161" s="412"/>
      <c r="BF161" s="412"/>
      <c r="BG161" s="412"/>
      <c r="BH161" s="412"/>
      <c r="BI161" s="412"/>
      <c r="BJ161" s="412"/>
      <c r="BK161" s="412"/>
      <c r="BL161" s="412"/>
      <c r="BM161" s="412"/>
      <c r="BN161" s="338"/>
      <c r="BO161" s="338"/>
      <c r="BP161" s="338"/>
      <c r="BQ161" s="338"/>
      <c r="BR161" s="338"/>
      <c r="BS161" s="338"/>
      <c r="BT161" s="338"/>
      <c r="BU161" s="338"/>
      <c r="BV161" s="338"/>
      <c r="BW161" s="338"/>
      <c r="BX161" s="338"/>
      <c r="BY161" s="338"/>
      <c r="BZ161" s="338"/>
      <c r="CA161" s="338"/>
      <c r="CB161" s="338"/>
      <c r="CC161" s="338"/>
      <c r="CD161" s="338"/>
      <c r="CE161" s="338"/>
      <c r="CF161" s="338"/>
    </row>
    <row r="162" spans="1:84" ht="16.5">
      <c r="A162" s="429"/>
      <c r="B162" s="656" t="s">
        <v>831</v>
      </c>
      <c r="C162" s="643"/>
      <c r="D162" s="562" t="str">
        <f t="shared" si="2"/>
        <v> </v>
      </c>
      <c r="E162" s="548" t="str">
        <f t="shared" si="3"/>
        <v>X</v>
      </c>
      <c r="F162" s="549" t="s">
        <v>1289</v>
      </c>
      <c r="G162" s="655" t="e">
        <f>IF($E$162="X",$E$156*$C$140,0)</f>
        <v>#DIV/0!</v>
      </c>
      <c r="H162" s="679" t="e">
        <f>$C$162+$G$162</f>
        <v>#DIV/0!</v>
      </c>
      <c r="I162" s="412"/>
      <c r="J162" s="412"/>
      <c r="K162" s="412"/>
      <c r="L162" s="412"/>
      <c r="M162" s="412"/>
      <c r="N162" s="405"/>
      <c r="O162" s="414"/>
      <c r="P162" s="414"/>
      <c r="Q162" s="414"/>
      <c r="R162" s="414"/>
      <c r="S162" s="414"/>
      <c r="T162" s="414"/>
      <c r="U162" s="414"/>
      <c r="V162" s="414"/>
      <c r="W162" s="414"/>
      <c r="X162" s="414"/>
      <c r="Y162" s="414"/>
      <c r="Z162" s="414"/>
      <c r="AA162" s="405"/>
      <c r="AB162" s="405"/>
      <c r="AC162" s="414"/>
      <c r="AD162" s="412"/>
      <c r="AE162" s="412"/>
      <c r="AF162" s="412"/>
      <c r="AG162" s="412"/>
      <c r="AH162" s="412"/>
      <c r="AI162" s="412"/>
      <c r="AJ162" s="412"/>
      <c r="AK162" s="412"/>
      <c r="AL162" s="412"/>
      <c r="AM162" s="412"/>
      <c r="AN162" s="412"/>
      <c r="AO162" s="412"/>
      <c r="AP162" s="412"/>
      <c r="AQ162" s="412"/>
      <c r="AR162" s="412"/>
      <c r="AS162" s="412"/>
      <c r="AT162" s="412"/>
      <c r="AU162" s="412"/>
      <c r="AV162" s="412"/>
      <c r="AW162" s="412"/>
      <c r="AX162" s="412"/>
      <c r="AY162" s="412"/>
      <c r="AZ162" s="412"/>
      <c r="BA162" s="412"/>
      <c r="BB162" s="412"/>
      <c r="BC162" s="412"/>
      <c r="BD162" s="412"/>
      <c r="BE162" s="412"/>
      <c r="BF162" s="412"/>
      <c r="BG162" s="412"/>
      <c r="BH162" s="412"/>
      <c r="BI162" s="412"/>
      <c r="BJ162" s="412"/>
      <c r="BK162" s="412"/>
      <c r="BL162" s="412"/>
      <c r="BM162" s="412"/>
      <c r="BN162" s="338"/>
      <c r="BO162" s="338"/>
      <c r="BP162" s="338"/>
      <c r="BQ162" s="338"/>
      <c r="BR162" s="338"/>
      <c r="BS162" s="338"/>
      <c r="BT162" s="338"/>
      <c r="BU162" s="338"/>
      <c r="BV162" s="338"/>
      <c r="BW162" s="338"/>
      <c r="BX162" s="338"/>
      <c r="BY162" s="338"/>
      <c r="BZ162" s="338"/>
      <c r="CA162" s="338"/>
      <c r="CB162" s="338"/>
      <c r="CC162" s="338"/>
      <c r="CD162" s="338"/>
      <c r="CE162" s="338"/>
      <c r="CF162" s="338"/>
    </row>
    <row r="163" spans="1:84" ht="16.5">
      <c r="A163" s="429"/>
      <c r="B163" s="656" t="s">
        <v>427</v>
      </c>
      <c r="C163" s="643"/>
      <c r="D163" s="562" t="str">
        <f t="shared" si="2"/>
        <v> </v>
      </c>
      <c r="E163" s="548" t="str">
        <f t="shared" si="3"/>
        <v>X</v>
      </c>
      <c r="F163" s="549" t="s">
        <v>1289</v>
      </c>
      <c r="G163" s="655" t="e">
        <f>IF($E$163="X",$E$156*$C$141,0)</f>
        <v>#DIV/0!</v>
      </c>
      <c r="H163" s="679" t="e">
        <f>$C$163+$G$163</f>
        <v>#DIV/0!</v>
      </c>
      <c r="I163" s="412"/>
      <c r="J163" s="412"/>
      <c r="K163" s="412"/>
      <c r="L163" s="412"/>
      <c r="M163" s="412"/>
      <c r="N163" s="405"/>
      <c r="O163" s="414"/>
      <c r="P163" s="414"/>
      <c r="Q163" s="414"/>
      <c r="R163" s="414"/>
      <c r="S163" s="414"/>
      <c r="T163" s="414"/>
      <c r="U163" s="414"/>
      <c r="V163" s="414"/>
      <c r="W163" s="414"/>
      <c r="X163" s="414"/>
      <c r="Y163" s="414"/>
      <c r="Z163" s="414"/>
      <c r="AA163" s="414"/>
      <c r="AB163" s="414"/>
      <c r="AC163" s="414"/>
      <c r="AD163" s="412"/>
      <c r="AE163" s="412"/>
      <c r="AF163" s="412"/>
      <c r="AG163" s="412"/>
      <c r="AH163" s="412"/>
      <c r="AI163" s="412"/>
      <c r="AJ163" s="412"/>
      <c r="AK163" s="412"/>
      <c r="AL163" s="412"/>
      <c r="AM163" s="412"/>
      <c r="AN163" s="412"/>
      <c r="AO163" s="412"/>
      <c r="AP163" s="412"/>
      <c r="AQ163" s="412"/>
      <c r="AR163" s="412"/>
      <c r="AS163" s="412"/>
      <c r="AT163" s="412"/>
      <c r="AU163" s="412"/>
      <c r="AV163" s="412"/>
      <c r="AW163" s="412"/>
      <c r="AX163" s="412"/>
      <c r="AY163" s="412"/>
      <c r="AZ163" s="412"/>
      <c r="BA163" s="412"/>
      <c r="BB163" s="412"/>
      <c r="BC163" s="412"/>
      <c r="BD163" s="412"/>
      <c r="BE163" s="412"/>
      <c r="BF163" s="412"/>
      <c r="BG163" s="412"/>
      <c r="BH163" s="412"/>
      <c r="BI163" s="412"/>
      <c r="BJ163" s="412"/>
      <c r="BK163" s="412"/>
      <c r="BL163" s="412"/>
      <c r="BM163" s="412"/>
      <c r="BN163" s="338"/>
      <c r="BO163" s="338"/>
      <c r="BP163" s="338"/>
      <c r="BQ163" s="338"/>
      <c r="BR163" s="338"/>
      <c r="BS163" s="338"/>
      <c r="BT163" s="338"/>
      <c r="BU163" s="338"/>
      <c r="BV163" s="338"/>
      <c r="BW163" s="338"/>
      <c r="BX163" s="338"/>
      <c r="BY163" s="338"/>
      <c r="BZ163" s="338"/>
      <c r="CA163" s="338"/>
      <c r="CB163" s="338"/>
      <c r="CC163" s="338"/>
      <c r="CD163" s="338"/>
      <c r="CE163" s="338"/>
      <c r="CF163" s="338"/>
    </row>
    <row r="164" spans="1:84" ht="16.5">
      <c r="A164" s="429"/>
      <c r="B164" s="656" t="s">
        <v>509</v>
      </c>
      <c r="C164" s="643"/>
      <c r="D164" s="562" t="str">
        <f t="shared" si="2"/>
        <v> </v>
      </c>
      <c r="E164" s="548" t="str">
        <f t="shared" si="3"/>
        <v>X</v>
      </c>
      <c r="F164" s="549" t="s">
        <v>1289</v>
      </c>
      <c r="G164" s="655" t="e">
        <f>IF($E$164="X",$E$156*$C$142,0)</f>
        <v>#DIV/0!</v>
      </c>
      <c r="H164" s="679" t="e">
        <f>$C$164+$G$164</f>
        <v>#DIV/0!</v>
      </c>
      <c r="I164" s="473"/>
      <c r="J164" s="473"/>
      <c r="K164" s="545" t="s">
        <v>1181</v>
      </c>
      <c r="N164" s="405"/>
      <c r="O164" s="414"/>
      <c r="P164" s="414"/>
      <c r="Q164" s="414"/>
      <c r="R164" s="414"/>
      <c r="S164" s="414"/>
      <c r="T164" s="414"/>
      <c r="U164" s="414"/>
      <c r="V164" s="414"/>
      <c r="W164" s="414"/>
      <c r="X164" s="414"/>
      <c r="Y164" s="414"/>
      <c r="Z164" s="414"/>
      <c r="AA164" s="414"/>
      <c r="AB164" s="414"/>
      <c r="AC164" s="414"/>
      <c r="AD164" s="412"/>
      <c r="AE164" s="412"/>
      <c r="AF164" s="412"/>
      <c r="AG164" s="412"/>
      <c r="AH164" s="412"/>
      <c r="AI164" s="412"/>
      <c r="AJ164" s="412"/>
      <c r="AK164" s="412"/>
      <c r="AL164" s="412"/>
      <c r="AM164" s="412"/>
      <c r="AN164" s="412"/>
      <c r="AO164" s="412"/>
      <c r="AP164" s="412"/>
      <c r="AQ164" s="412"/>
      <c r="AR164" s="412"/>
      <c r="AS164" s="412"/>
      <c r="AT164" s="412"/>
      <c r="AU164" s="412"/>
      <c r="AV164" s="412"/>
      <c r="AW164" s="412"/>
      <c r="AX164" s="412"/>
      <c r="AY164" s="412"/>
      <c r="AZ164" s="412"/>
      <c r="BA164" s="412"/>
      <c r="BB164" s="412"/>
      <c r="BC164" s="412"/>
      <c r="BD164" s="412"/>
      <c r="BE164" s="412"/>
      <c r="BF164" s="412"/>
      <c r="BG164" s="412"/>
      <c r="BH164" s="412"/>
      <c r="BI164" s="412"/>
      <c r="BJ164" s="412"/>
      <c r="BK164" s="412"/>
      <c r="BL164" s="412"/>
      <c r="BM164" s="412"/>
      <c r="BN164" s="338"/>
      <c r="BO164" s="338"/>
      <c r="BP164" s="338"/>
      <c r="BQ164" s="338"/>
      <c r="BR164" s="338"/>
      <c r="BS164" s="338"/>
      <c r="BT164" s="338"/>
      <c r="BU164" s="338"/>
      <c r="BV164" s="338"/>
      <c r="BW164" s="338"/>
      <c r="BX164" s="338"/>
      <c r="BY164" s="338"/>
      <c r="BZ164" s="338"/>
      <c r="CA164" s="338"/>
      <c r="CB164" s="338"/>
      <c r="CC164" s="338"/>
      <c r="CD164" s="338"/>
      <c r="CE164" s="338"/>
      <c r="CF164" s="338"/>
    </row>
    <row r="165" spans="1:84" ht="16.5">
      <c r="A165" s="429"/>
      <c r="B165" s="656" t="s">
        <v>406</v>
      </c>
      <c r="C165" s="643"/>
      <c r="D165" s="562" t="str">
        <f t="shared" si="2"/>
        <v> </v>
      </c>
      <c r="E165" s="548" t="str">
        <f t="shared" si="3"/>
        <v>X</v>
      </c>
      <c r="F165" s="549" t="s">
        <v>1289</v>
      </c>
      <c r="G165" s="655" t="e">
        <f>IF($E$165="X",$E$156*$C$143,0)</f>
        <v>#DIV/0!</v>
      </c>
      <c r="H165" s="679" t="e">
        <f>$C$165+$G$165</f>
        <v>#DIV/0!</v>
      </c>
      <c r="I165" s="429"/>
      <c r="J165" s="430" t="s">
        <v>325</v>
      </c>
      <c r="K165" s="663" t="e">
        <f>SUM(H160:H166)</f>
        <v>#DIV/0!</v>
      </c>
      <c r="N165" s="405"/>
      <c r="O165" s="414"/>
      <c r="P165" s="414"/>
      <c r="Q165" s="414"/>
      <c r="R165" s="414"/>
      <c r="S165" s="414"/>
      <c r="T165" s="414"/>
      <c r="U165" s="414"/>
      <c r="V165" s="414"/>
      <c r="W165" s="414"/>
      <c r="X165" s="414"/>
      <c r="Y165" s="414"/>
      <c r="Z165" s="414"/>
      <c r="AA165" s="414"/>
      <c r="AB165" s="414"/>
      <c r="AC165" s="414"/>
      <c r="AD165" s="412"/>
      <c r="AE165" s="412"/>
      <c r="AF165" s="412"/>
      <c r="AG165" s="412"/>
      <c r="AH165" s="412"/>
      <c r="AI165" s="412"/>
      <c r="AJ165" s="412"/>
      <c r="AK165" s="412"/>
      <c r="AL165" s="412"/>
      <c r="AM165" s="412"/>
      <c r="AN165" s="412"/>
      <c r="AO165" s="412"/>
      <c r="AP165" s="412"/>
      <c r="AQ165" s="412"/>
      <c r="AR165" s="412"/>
      <c r="AS165" s="412"/>
      <c r="AT165" s="412"/>
      <c r="AU165" s="412"/>
      <c r="AV165" s="412"/>
      <c r="AW165" s="412"/>
      <c r="AX165" s="412"/>
      <c r="AY165" s="412"/>
      <c r="AZ165" s="412"/>
      <c r="BA165" s="412"/>
      <c r="BB165" s="412"/>
      <c r="BC165" s="412"/>
      <c r="BD165" s="412"/>
      <c r="BE165" s="412"/>
      <c r="BF165" s="412"/>
      <c r="BG165" s="412"/>
      <c r="BH165" s="412"/>
      <c r="BI165" s="412"/>
      <c r="BJ165" s="412"/>
      <c r="BK165" s="412"/>
      <c r="BL165" s="412"/>
      <c r="BM165" s="412"/>
      <c r="BN165" s="338"/>
      <c r="BO165" s="338"/>
      <c r="BP165" s="338"/>
      <c r="BQ165" s="338"/>
      <c r="BR165" s="338"/>
      <c r="BS165" s="338"/>
      <c r="BT165" s="338"/>
      <c r="BU165" s="338"/>
      <c r="BV165" s="338"/>
      <c r="BW165" s="338"/>
      <c r="BX165" s="338"/>
      <c r="BY165" s="338"/>
      <c r="BZ165" s="338"/>
      <c r="CA165" s="338"/>
      <c r="CB165" s="338"/>
      <c r="CC165" s="338"/>
      <c r="CD165" s="338"/>
      <c r="CE165" s="338"/>
      <c r="CF165" s="338"/>
    </row>
    <row r="166" spans="1:84" ht="16.5">
      <c r="A166" s="429"/>
      <c r="B166" s="656" t="s">
        <v>308</v>
      </c>
      <c r="C166" s="665"/>
      <c r="D166" s="562" t="str">
        <f t="shared" si="2"/>
        <v> </v>
      </c>
      <c r="E166" s="548" t="str">
        <f t="shared" si="3"/>
        <v>X</v>
      </c>
      <c r="F166" s="549" t="s">
        <v>1289</v>
      </c>
      <c r="G166" s="655" t="e">
        <f>IF($E$166="X",$E$156*$C$144,0)</f>
        <v>#DIV/0!</v>
      </c>
      <c r="H166" s="679" t="e">
        <f>$C$166+$G$166</f>
        <v>#DIV/0!</v>
      </c>
      <c r="I166" s="473"/>
      <c r="J166" s="473"/>
      <c r="K166" s="473"/>
      <c r="N166" s="405"/>
      <c r="O166" s="414"/>
      <c r="P166" s="414"/>
      <c r="Q166" s="414"/>
      <c r="R166" s="414"/>
      <c r="S166" s="640" t="s">
        <v>388</v>
      </c>
      <c r="T166" s="414"/>
      <c r="U166" s="414"/>
      <c r="V166" s="414"/>
      <c r="W166" s="414"/>
      <c r="X166" s="414"/>
      <c r="Y166" s="414"/>
      <c r="Z166" s="414"/>
      <c r="AA166" s="414"/>
      <c r="AB166" s="414"/>
      <c r="AC166" s="414"/>
      <c r="AD166" s="412"/>
      <c r="AE166" s="412"/>
      <c r="AF166" s="412"/>
      <c r="AG166" s="412"/>
      <c r="AH166" s="412"/>
      <c r="AI166" s="412"/>
      <c r="AJ166" s="412"/>
      <c r="AK166" s="412"/>
      <c r="AL166" s="412"/>
      <c r="AM166" s="412"/>
      <c r="AN166" s="412"/>
      <c r="AO166" s="412"/>
      <c r="AP166" s="412"/>
      <c r="AQ166" s="412"/>
      <c r="AR166" s="412"/>
      <c r="AS166" s="412"/>
      <c r="AT166" s="412"/>
      <c r="AU166" s="412"/>
      <c r="AV166" s="412"/>
      <c r="AW166" s="412"/>
      <c r="AX166" s="412"/>
      <c r="AY166" s="412"/>
      <c r="AZ166" s="412"/>
      <c r="BA166" s="412"/>
      <c r="BB166" s="412"/>
      <c r="BC166" s="412"/>
      <c r="BD166" s="412"/>
      <c r="BE166" s="412"/>
      <c r="BF166" s="412"/>
      <c r="BG166" s="412"/>
      <c r="BH166" s="412"/>
      <c r="BI166" s="412"/>
      <c r="BJ166" s="412"/>
      <c r="BK166" s="412"/>
      <c r="BL166" s="412"/>
      <c r="BM166" s="412"/>
      <c r="BN166" s="338"/>
      <c r="BO166" s="338"/>
      <c r="BP166" s="338"/>
      <c r="BQ166" s="338"/>
      <c r="BR166" s="338"/>
      <c r="BS166" s="338"/>
      <c r="BT166" s="338"/>
      <c r="BU166" s="338"/>
      <c r="BV166" s="338"/>
      <c r="BW166" s="338"/>
      <c r="BX166" s="338"/>
      <c r="BY166" s="338"/>
      <c r="BZ166" s="338"/>
      <c r="CA166" s="338"/>
      <c r="CB166" s="338"/>
      <c r="CC166" s="338"/>
      <c r="CD166" s="338"/>
      <c r="CE166" s="338"/>
      <c r="CF166" s="338"/>
    </row>
    <row r="167" spans="1:84" ht="16.5">
      <c r="A167" s="429"/>
      <c r="B167" s="430" t="s">
        <v>326</v>
      </c>
      <c r="C167" s="666">
        <f>SUM(C160:C166)</f>
        <v>0</v>
      </c>
      <c r="D167" s="548" t="str">
        <f t="shared" si="2"/>
        <v>X</v>
      </c>
      <c r="E167" s="548" t="str">
        <f t="shared" si="3"/>
        <v> </v>
      </c>
      <c r="F167" s="549" t="s">
        <v>1288</v>
      </c>
      <c r="G167" s="655" t="e">
        <f>SUM(G160:G166)</f>
        <v>#DIV/0!</v>
      </c>
      <c r="H167" s="679" t="e">
        <f>$C$167+$G$167</f>
        <v>#DIV/0!</v>
      </c>
      <c r="I167" s="412"/>
      <c r="J167" s="412"/>
      <c r="K167" s="412"/>
      <c r="L167" s="412"/>
      <c r="M167" s="414"/>
      <c r="N167" s="405"/>
      <c r="O167" s="414"/>
      <c r="P167" s="414"/>
      <c r="Q167" s="414"/>
      <c r="R167" s="414"/>
      <c r="S167" s="414"/>
      <c r="T167" s="414"/>
      <c r="U167" s="414"/>
      <c r="V167" s="414"/>
      <c r="W167" s="414"/>
      <c r="X167" s="414"/>
      <c r="Y167" s="414"/>
      <c r="Z167" s="414"/>
      <c r="AA167" s="414"/>
      <c r="AB167" s="414"/>
      <c r="AC167" s="414"/>
      <c r="AD167" s="412"/>
      <c r="AE167" s="412"/>
      <c r="AF167" s="412"/>
      <c r="AG167" s="412"/>
      <c r="AH167" s="412"/>
      <c r="AI167" s="412"/>
      <c r="AJ167" s="412"/>
      <c r="AK167" s="412"/>
      <c r="AL167" s="412"/>
      <c r="AM167" s="412"/>
      <c r="AN167" s="412"/>
      <c r="AO167" s="412"/>
      <c r="AP167" s="412"/>
      <c r="AQ167" s="412"/>
      <c r="AR167" s="412"/>
      <c r="AS167" s="412"/>
      <c r="AT167" s="412"/>
      <c r="AU167" s="412"/>
      <c r="AV167" s="412"/>
      <c r="AW167" s="412"/>
      <c r="AX167" s="412"/>
      <c r="AY167" s="412"/>
      <c r="AZ167" s="412"/>
      <c r="BA167" s="412"/>
      <c r="BB167" s="412"/>
      <c r="BC167" s="412"/>
      <c r="BD167" s="412"/>
      <c r="BE167" s="412"/>
      <c r="BF167" s="412"/>
      <c r="BG167" s="412"/>
      <c r="BH167" s="412"/>
      <c r="BI167" s="412"/>
      <c r="BJ167" s="412"/>
      <c r="BK167" s="412"/>
      <c r="BL167" s="412"/>
      <c r="BM167" s="412"/>
      <c r="BN167" s="338"/>
      <c r="BO167" s="338"/>
      <c r="BP167" s="338"/>
      <c r="BQ167" s="338"/>
      <c r="BR167" s="338"/>
      <c r="BS167" s="338"/>
      <c r="BT167" s="338"/>
      <c r="BU167" s="338"/>
      <c r="BV167" s="338"/>
      <c r="BW167" s="338"/>
      <c r="BX167" s="338"/>
      <c r="BY167" s="338"/>
      <c r="BZ167" s="338"/>
      <c r="CA167" s="338"/>
      <c r="CB167" s="338"/>
      <c r="CC167" s="338"/>
      <c r="CD167" s="338"/>
      <c r="CE167" s="338"/>
      <c r="CF167" s="338"/>
    </row>
    <row r="168" spans="1:84" ht="16.5">
      <c r="A168" s="414"/>
      <c r="B168" s="646" t="s">
        <v>131</v>
      </c>
      <c r="C168" s="431">
        <f>$C$163+$C$164+$C$165</f>
        <v>0</v>
      </c>
      <c r="D168" s="414"/>
      <c r="E168" s="414"/>
      <c r="F168" s="414"/>
      <c r="G168" s="543" t="s">
        <v>131</v>
      </c>
      <c r="H168" s="679" t="e">
        <f>$H$163+$H$164+$H$165</f>
        <v>#DIV/0!</v>
      </c>
      <c r="I168" s="412"/>
      <c r="J168" s="412"/>
      <c r="K168" s="412"/>
      <c r="L168" s="412"/>
      <c r="M168" s="640" t="s">
        <v>388</v>
      </c>
      <c r="N168" s="405"/>
      <c r="O168" s="414"/>
      <c r="P168" s="412"/>
      <c r="Q168" s="412"/>
      <c r="R168" s="412"/>
      <c r="S168" s="412"/>
      <c r="T168" s="412"/>
      <c r="U168" s="412"/>
      <c r="V168" s="412"/>
      <c r="W168" s="414"/>
      <c r="X168" s="414"/>
      <c r="Y168" s="412"/>
      <c r="Z168" s="412"/>
      <c r="AA168" s="414"/>
      <c r="AB168" s="414"/>
      <c r="AC168" s="414"/>
      <c r="AD168" s="412"/>
      <c r="AE168" s="412"/>
      <c r="AF168" s="412"/>
      <c r="AG168" s="412"/>
      <c r="AH168" s="412"/>
      <c r="AI168" s="412"/>
      <c r="AJ168" s="412"/>
      <c r="AK168" s="412"/>
      <c r="AL168" s="412"/>
      <c r="AM168" s="412"/>
      <c r="AN168" s="412"/>
      <c r="AO168" s="412"/>
      <c r="AP168" s="412"/>
      <c r="AQ168" s="412"/>
      <c r="AR168" s="412"/>
      <c r="AS168" s="412"/>
      <c r="AT168" s="412"/>
      <c r="AU168" s="412"/>
      <c r="AV168" s="412"/>
      <c r="AW168" s="412"/>
      <c r="AX168" s="412"/>
      <c r="AY168" s="412"/>
      <c r="AZ168" s="412"/>
      <c r="BA168" s="412"/>
      <c r="BB168" s="412"/>
      <c r="BC168" s="412"/>
      <c r="BD168" s="412"/>
      <c r="BE168" s="412"/>
      <c r="BF168" s="412"/>
      <c r="BG168" s="412"/>
      <c r="BH168" s="412"/>
      <c r="BI168" s="412"/>
      <c r="BJ168" s="412"/>
      <c r="BK168" s="412"/>
      <c r="BL168" s="412"/>
      <c r="BM168" s="412"/>
      <c r="BN168" s="338"/>
      <c r="BO168" s="338"/>
      <c r="BP168" s="338"/>
      <c r="BQ168" s="338"/>
      <c r="BR168" s="338"/>
      <c r="BS168" s="338"/>
      <c r="BT168" s="338"/>
      <c r="BU168" s="338"/>
      <c r="BV168" s="338"/>
      <c r="BW168" s="338"/>
      <c r="BX168" s="338"/>
      <c r="BY168" s="338"/>
      <c r="BZ168" s="338"/>
      <c r="CA168" s="338"/>
      <c r="CB168" s="338"/>
      <c r="CC168" s="338"/>
      <c r="CD168" s="338"/>
      <c r="CE168" s="338"/>
      <c r="CF168" s="338"/>
    </row>
    <row r="169" spans="1:84" ht="12.75">
      <c r="A169" s="405"/>
      <c r="B169" s="405"/>
      <c r="C169" s="405"/>
      <c r="D169" s="405"/>
      <c r="E169" s="405"/>
      <c r="F169" s="405"/>
      <c r="G169" s="405"/>
      <c r="H169" s="405"/>
      <c r="I169" s="405"/>
      <c r="J169" s="405"/>
      <c r="K169" s="405"/>
      <c r="L169" s="405"/>
      <c r="M169" s="405"/>
      <c r="N169" s="414"/>
      <c r="O169" s="414"/>
      <c r="P169" s="414"/>
      <c r="Q169" s="412"/>
      <c r="R169" s="412"/>
      <c r="S169" s="412"/>
      <c r="T169" s="412"/>
      <c r="U169" s="412"/>
      <c r="V169" s="412"/>
      <c r="W169" s="412"/>
      <c r="X169" s="412"/>
      <c r="Y169" s="412"/>
      <c r="Z169" s="412"/>
      <c r="AA169" s="414"/>
      <c r="AB169" s="414"/>
      <c r="AC169" s="414"/>
      <c r="AD169" s="412"/>
      <c r="AE169" s="412"/>
      <c r="AF169" s="412"/>
      <c r="AG169" s="412"/>
      <c r="AH169" s="412"/>
      <c r="AI169" s="412"/>
      <c r="AJ169" s="412"/>
      <c r="AK169" s="412"/>
      <c r="AL169" s="412"/>
      <c r="AM169" s="412"/>
      <c r="AN169" s="412"/>
      <c r="AO169" s="412"/>
      <c r="AP169" s="412"/>
      <c r="AQ169" s="412"/>
      <c r="AR169" s="412"/>
      <c r="AS169" s="412"/>
      <c r="AT169" s="412"/>
      <c r="AU169" s="412"/>
      <c r="AV169" s="412"/>
      <c r="AW169" s="412"/>
      <c r="AX169" s="412"/>
      <c r="AY169" s="412"/>
      <c r="AZ169" s="412"/>
      <c r="BA169" s="412"/>
      <c r="BB169" s="412"/>
      <c r="BC169" s="412"/>
      <c r="BD169" s="412"/>
      <c r="BE169" s="412"/>
      <c r="BF169" s="412"/>
      <c r="BG169" s="412"/>
      <c r="BH169" s="412"/>
      <c r="BI169" s="412"/>
      <c r="BJ169" s="412"/>
      <c r="BK169" s="412"/>
      <c r="BL169" s="412"/>
      <c r="BM169" s="412"/>
      <c r="BN169" s="338"/>
      <c r="BO169" s="338"/>
      <c r="BP169" s="338"/>
      <c r="BQ169" s="338"/>
      <c r="BR169" s="338"/>
      <c r="BS169" s="338"/>
      <c r="BT169" s="338"/>
      <c r="BU169" s="338"/>
      <c r="BV169" s="338"/>
      <c r="BW169" s="338"/>
      <c r="BX169" s="338"/>
      <c r="BY169" s="338"/>
      <c r="BZ169" s="338"/>
      <c r="CA169" s="338"/>
      <c r="CB169" s="338"/>
      <c r="CC169" s="338"/>
      <c r="CD169" s="338"/>
      <c r="CE169" s="338"/>
      <c r="CF169" s="338"/>
    </row>
    <row r="170" spans="1:84" ht="16.5">
      <c r="A170" s="667" t="s">
        <v>327</v>
      </c>
      <c r="B170" s="412"/>
      <c r="C170" s="552" t="s">
        <v>1181</v>
      </c>
      <c r="D170" s="552" t="s">
        <v>485</v>
      </c>
      <c r="E170" s="552" t="s">
        <v>409</v>
      </c>
      <c r="F170" s="552" t="s">
        <v>448</v>
      </c>
      <c r="G170" s="552" t="s">
        <v>1181</v>
      </c>
      <c r="H170" s="786" t="s">
        <v>125</v>
      </c>
      <c r="I170" s="545" t="s">
        <v>216</v>
      </c>
      <c r="J170" s="545" t="s">
        <v>485</v>
      </c>
      <c r="K170" s="545" t="s">
        <v>833</v>
      </c>
      <c r="L170" s="545" t="s">
        <v>101</v>
      </c>
      <c r="M170" s="545" t="s">
        <v>216</v>
      </c>
      <c r="N170" s="414"/>
      <c r="O170" s="414"/>
      <c r="P170" s="414"/>
      <c r="Q170" s="412"/>
      <c r="R170" s="412"/>
      <c r="S170" s="412"/>
      <c r="T170" s="412"/>
      <c r="U170" s="412"/>
      <c r="V170" s="412"/>
      <c r="W170" s="412"/>
      <c r="X170" s="412"/>
      <c r="Y170" s="412"/>
      <c r="Z170" s="412"/>
      <c r="AA170" s="414"/>
      <c r="AB170" s="414"/>
      <c r="AC170" s="414"/>
      <c r="AD170" s="412"/>
      <c r="AE170" s="412"/>
      <c r="AF170" s="412"/>
      <c r="AG170" s="412"/>
      <c r="AH170" s="412"/>
      <c r="AI170" s="412"/>
      <c r="AJ170" s="412"/>
      <c r="AK170" s="412"/>
      <c r="AL170" s="412"/>
      <c r="AM170" s="412"/>
      <c r="AN170" s="412"/>
      <c r="AO170" s="412"/>
      <c r="AP170" s="412"/>
      <c r="AQ170" s="412"/>
      <c r="AR170" s="412"/>
      <c r="AS170" s="412"/>
      <c r="AT170" s="412"/>
      <c r="AU170" s="412"/>
      <c r="AV170" s="412"/>
      <c r="AW170" s="412"/>
      <c r="AX170" s="412"/>
      <c r="AY170" s="412"/>
      <c r="AZ170" s="412"/>
      <c r="BA170" s="412"/>
      <c r="BB170" s="412"/>
      <c r="BC170" s="412"/>
      <c r="BD170" s="412"/>
      <c r="BE170" s="412"/>
      <c r="BF170" s="412"/>
      <c r="BG170" s="412"/>
      <c r="BH170" s="412"/>
      <c r="BI170" s="412"/>
      <c r="BJ170" s="412"/>
      <c r="BK170" s="412"/>
      <c r="BL170" s="412"/>
      <c r="BM170" s="412"/>
      <c r="BN170" s="338"/>
      <c r="BO170" s="338"/>
      <c r="BP170" s="338"/>
      <c r="BQ170" s="338"/>
      <c r="BR170" s="338"/>
      <c r="BS170" s="338"/>
      <c r="BT170" s="338"/>
      <c r="BU170" s="338"/>
      <c r="BV170" s="338"/>
      <c r="BW170" s="338"/>
      <c r="BX170" s="338"/>
      <c r="BY170" s="338"/>
      <c r="BZ170" s="338"/>
      <c r="CA170" s="338"/>
      <c r="CB170" s="338"/>
      <c r="CC170" s="338"/>
      <c r="CD170" s="338"/>
      <c r="CE170" s="338"/>
      <c r="CF170" s="338"/>
    </row>
    <row r="171" spans="1:84" ht="16.5">
      <c r="A171" s="668"/>
      <c r="B171" s="514" t="s">
        <v>836</v>
      </c>
      <c r="C171" s="643"/>
      <c r="D171" s="548" t="str">
        <f>IF(F171="JA","X",IF(F171="Nej"," "," "))</f>
        <v> </v>
      </c>
      <c r="E171" s="548" t="str">
        <f>IF(F171="JA"," ",IF(F171="Nej","X"," "))</f>
        <v>X</v>
      </c>
      <c r="F171" s="549" t="s">
        <v>1289</v>
      </c>
      <c r="G171" s="655">
        <f>IF($E$171="X",$G$172,0)</f>
        <v>0</v>
      </c>
      <c r="H171" s="430" t="s">
        <v>104</v>
      </c>
      <c r="I171" s="643"/>
      <c r="J171" s="548" t="str">
        <f>IF(L171="JA","X",IF(L171="Nej"," "," "))</f>
        <v> </v>
      </c>
      <c r="K171" s="548" t="str">
        <f>IF(L171="JA"," ",IF(L171="Nej","X"," "))</f>
        <v>X</v>
      </c>
      <c r="L171" s="669" t="s">
        <v>1289</v>
      </c>
      <c r="M171" s="670" t="e">
        <f>IF($K$171="X",$J$143*$K$172,0)</f>
        <v>#DIV/0!</v>
      </c>
      <c r="N171" s="414"/>
      <c r="O171" s="414"/>
      <c r="P171" s="414"/>
      <c r="Q171" s="412"/>
      <c r="R171" s="412"/>
      <c r="S171" s="412"/>
      <c r="T171" s="412"/>
      <c r="U171" s="412"/>
      <c r="V171" s="412"/>
      <c r="W171" s="412"/>
      <c r="X171" s="412"/>
      <c r="Y171" s="412"/>
      <c r="Z171" s="412"/>
      <c r="AA171" s="412"/>
      <c r="AB171" s="412"/>
      <c r="AC171" s="412"/>
      <c r="AD171" s="412"/>
      <c r="AE171" s="412"/>
      <c r="AF171" s="412"/>
      <c r="AG171" s="412"/>
      <c r="AH171" s="412"/>
      <c r="AI171" s="412"/>
      <c r="AJ171" s="412"/>
      <c r="AK171" s="412"/>
      <c r="AL171" s="412"/>
      <c r="AM171" s="412"/>
      <c r="AN171" s="412"/>
      <c r="AO171" s="412"/>
      <c r="AP171" s="412"/>
      <c r="AQ171" s="412"/>
      <c r="AR171" s="412"/>
      <c r="AS171" s="412"/>
      <c r="AT171" s="412"/>
      <c r="AU171" s="412"/>
      <c r="AV171" s="412"/>
      <c r="AW171" s="412"/>
      <c r="AX171" s="412"/>
      <c r="AY171" s="412"/>
      <c r="AZ171" s="412"/>
      <c r="BA171" s="412"/>
      <c r="BB171" s="412"/>
      <c r="BC171" s="412"/>
      <c r="BD171" s="412"/>
      <c r="BE171" s="412"/>
      <c r="BF171" s="412"/>
      <c r="BG171" s="412"/>
      <c r="BH171" s="412"/>
      <c r="BI171" s="412"/>
      <c r="BJ171" s="412"/>
      <c r="BK171" s="412"/>
      <c r="BL171" s="412"/>
      <c r="BM171" s="412"/>
      <c r="BN171" s="338"/>
      <c r="BO171" s="338"/>
      <c r="BP171" s="338"/>
      <c r="BQ171" s="338"/>
      <c r="BR171" s="338"/>
      <c r="BS171" s="338"/>
      <c r="BT171" s="338"/>
      <c r="BU171" s="338"/>
      <c r="BV171" s="338"/>
      <c r="BW171" s="338"/>
      <c r="BX171" s="338"/>
      <c r="BY171" s="338"/>
      <c r="BZ171" s="338"/>
      <c r="CA171" s="338"/>
      <c r="CB171" s="338"/>
      <c r="CC171" s="338"/>
      <c r="CD171" s="338"/>
      <c r="CE171" s="338"/>
      <c r="CF171" s="338"/>
    </row>
    <row r="172" spans="1:84" ht="14.25" thickBot="1">
      <c r="A172" s="414"/>
      <c r="B172" s="414"/>
      <c r="C172" s="414"/>
      <c r="D172" s="414"/>
      <c r="E172" s="405"/>
      <c r="F172" s="405"/>
      <c r="H172" s="414"/>
      <c r="I172" s="414"/>
      <c r="J172" s="672" t="s">
        <v>132</v>
      </c>
      <c r="K172" s="785" t="e">
        <f>IF($K$173&gt;0,$K$173,$C$70)</f>
        <v>#DIV/0!</v>
      </c>
      <c r="L172" s="874"/>
      <c r="M172" s="874"/>
      <c r="N172" s="414"/>
      <c r="O172" s="414"/>
      <c r="P172" s="414"/>
      <c r="Q172" s="412"/>
      <c r="R172" s="412"/>
      <c r="S172" s="412"/>
      <c r="T172" s="412"/>
      <c r="U172" s="412"/>
      <c r="V172" s="412"/>
      <c r="W172" s="412"/>
      <c r="X172" s="412"/>
      <c r="Y172" s="412"/>
      <c r="Z172" s="412"/>
      <c r="AA172" s="412"/>
      <c r="AB172" s="412"/>
      <c r="AC172" s="412"/>
      <c r="AD172" s="412"/>
      <c r="AE172" s="412"/>
      <c r="AF172" s="412"/>
      <c r="AG172" s="412"/>
      <c r="AH172" s="412"/>
      <c r="AI172" s="412"/>
      <c r="AJ172" s="412"/>
      <c r="AK172" s="412"/>
      <c r="AL172" s="412"/>
      <c r="AM172" s="412"/>
      <c r="AN172" s="412"/>
      <c r="AO172" s="412"/>
      <c r="AP172" s="412"/>
      <c r="AQ172" s="412"/>
      <c r="AR172" s="412"/>
      <c r="AS172" s="412"/>
      <c r="AT172" s="412"/>
      <c r="AU172" s="412"/>
      <c r="AV172" s="412"/>
      <c r="AW172" s="412"/>
      <c r="AX172" s="412"/>
      <c r="AY172" s="412"/>
      <c r="AZ172" s="412"/>
      <c r="BA172" s="412"/>
      <c r="BB172" s="412"/>
      <c r="BC172" s="412"/>
      <c r="BD172" s="412"/>
      <c r="BE172" s="412"/>
      <c r="BF172" s="412"/>
      <c r="BG172" s="412"/>
      <c r="BH172" s="412"/>
      <c r="BI172" s="412"/>
      <c r="BJ172" s="412"/>
      <c r="BK172" s="412"/>
      <c r="BL172" s="412"/>
      <c r="BM172" s="412"/>
      <c r="BN172" s="338"/>
      <c r="BO172" s="338"/>
      <c r="BP172" s="338"/>
      <c r="BQ172" s="338"/>
      <c r="BR172" s="338"/>
      <c r="BS172" s="338"/>
      <c r="BT172" s="338"/>
      <c r="BU172" s="338"/>
      <c r="BV172" s="338"/>
      <c r="BW172" s="338"/>
      <c r="BX172" s="338"/>
      <c r="BY172" s="338"/>
      <c r="BZ172" s="338"/>
      <c r="CA172" s="338"/>
      <c r="CB172" s="338"/>
      <c r="CC172" s="338"/>
      <c r="CD172" s="338"/>
      <c r="CE172" s="338"/>
      <c r="CF172" s="338"/>
    </row>
    <row r="173" spans="1:84" ht="18" thickBot="1" thickTop="1">
      <c r="A173" s="405"/>
      <c r="B173" s="405"/>
      <c r="C173" s="405"/>
      <c r="D173" s="405"/>
      <c r="E173" s="405"/>
      <c r="F173" s="405"/>
      <c r="G173" s="405"/>
      <c r="H173" s="405"/>
      <c r="I173" s="405"/>
      <c r="J173" s="543" t="s">
        <v>338</v>
      </c>
      <c r="K173" s="652"/>
      <c r="L173" s="874"/>
      <c r="M173" s="875" t="e">
        <f>$I$171+$M$171</f>
        <v>#DIV/0!</v>
      </c>
      <c r="N173" s="414"/>
      <c r="O173" s="414"/>
      <c r="P173" s="414"/>
      <c r="Q173" s="412"/>
      <c r="R173" s="412"/>
      <c r="S173" s="412"/>
      <c r="T173" s="412"/>
      <c r="U173" s="412"/>
      <c r="V173" s="412"/>
      <c r="W173" s="412"/>
      <c r="X173" s="412"/>
      <c r="Y173" s="412"/>
      <c r="Z173" s="412"/>
      <c r="AA173" s="412"/>
      <c r="AB173" s="412"/>
      <c r="AC173" s="412"/>
      <c r="AD173" s="412"/>
      <c r="AE173" s="412"/>
      <c r="AF173" s="412"/>
      <c r="AG173" s="412"/>
      <c r="AH173" s="412"/>
      <c r="AI173" s="412"/>
      <c r="AJ173" s="412"/>
      <c r="AK173" s="412"/>
      <c r="AL173" s="412"/>
      <c r="AM173" s="412"/>
      <c r="AN173" s="412"/>
      <c r="AO173" s="412"/>
      <c r="AP173" s="412"/>
      <c r="AQ173" s="412"/>
      <c r="AR173" s="412"/>
      <c r="AS173" s="412"/>
      <c r="AT173" s="412"/>
      <c r="AU173" s="412"/>
      <c r="AV173" s="412"/>
      <c r="AW173" s="412"/>
      <c r="AX173" s="412"/>
      <c r="AY173" s="412"/>
      <c r="AZ173" s="412"/>
      <c r="BA173" s="412"/>
      <c r="BB173" s="412"/>
      <c r="BC173" s="412"/>
      <c r="BD173" s="412"/>
      <c r="BE173" s="412"/>
      <c r="BF173" s="412"/>
      <c r="BG173" s="412"/>
      <c r="BH173" s="412"/>
      <c r="BI173" s="412"/>
      <c r="BJ173" s="412"/>
      <c r="BK173" s="412"/>
      <c r="BL173" s="412"/>
      <c r="BM173" s="412"/>
      <c r="BN173" s="338"/>
      <c r="BO173" s="338"/>
      <c r="BP173" s="338"/>
      <c r="BQ173" s="338"/>
      <c r="BR173" s="338"/>
      <c r="BS173" s="338"/>
      <c r="BT173" s="338"/>
      <c r="BU173" s="338"/>
      <c r="BV173" s="338"/>
      <c r="BW173" s="338"/>
      <c r="BX173" s="338"/>
      <c r="BY173" s="338"/>
      <c r="BZ173" s="338"/>
      <c r="CA173" s="338"/>
      <c r="CB173" s="338"/>
      <c r="CC173" s="338"/>
      <c r="CD173" s="338"/>
      <c r="CE173" s="338"/>
      <c r="CF173" s="338"/>
    </row>
    <row r="174" spans="1:84" ht="13.5" thickTop="1">
      <c r="A174" s="649" t="s">
        <v>126</v>
      </c>
      <c r="B174" s="649"/>
      <c r="C174" s="552" t="s">
        <v>439</v>
      </c>
      <c r="D174" s="552" t="s">
        <v>1181</v>
      </c>
      <c r="E174" s="552" t="s">
        <v>485</v>
      </c>
      <c r="F174" s="552" t="s">
        <v>409</v>
      </c>
      <c r="G174" s="552" t="s">
        <v>448</v>
      </c>
      <c r="H174" s="552" t="s">
        <v>1181</v>
      </c>
      <c r="I174" s="552" t="s">
        <v>1140</v>
      </c>
      <c r="J174" s="414"/>
      <c r="K174" s="414"/>
      <c r="L174" s="414"/>
      <c r="M174" s="414"/>
      <c r="N174" s="414"/>
      <c r="O174" s="414"/>
      <c r="P174" s="414"/>
      <c r="Q174" s="412"/>
      <c r="R174" s="412"/>
      <c r="S174" s="412"/>
      <c r="T174" s="412"/>
      <c r="U174" s="412"/>
      <c r="V174" s="412"/>
      <c r="W174" s="412"/>
      <c r="X174" s="412"/>
      <c r="Y174" s="412"/>
      <c r="Z174" s="412"/>
      <c r="AA174" s="412"/>
      <c r="AB174" s="412"/>
      <c r="AC174" s="412"/>
      <c r="AD174" s="412"/>
      <c r="AE174" s="412"/>
      <c r="AF174" s="412"/>
      <c r="AG174" s="412"/>
      <c r="AH174" s="412"/>
      <c r="AI174" s="412"/>
      <c r="AJ174" s="412"/>
      <c r="AK174" s="412"/>
      <c r="AL174" s="412"/>
      <c r="AM174" s="412"/>
      <c r="AN174" s="412"/>
      <c r="AO174" s="412"/>
      <c r="AP174" s="412"/>
      <c r="AQ174" s="412"/>
      <c r="AR174" s="412"/>
      <c r="AS174" s="412"/>
      <c r="AT174" s="412"/>
      <c r="AU174" s="412"/>
      <c r="AV174" s="412"/>
      <c r="AW174" s="412"/>
      <c r="AX174" s="412"/>
      <c r="AY174" s="412"/>
      <c r="AZ174" s="412"/>
      <c r="BA174" s="412"/>
      <c r="BB174" s="412"/>
      <c r="BC174" s="412"/>
      <c r="BD174" s="412"/>
      <c r="BE174" s="412"/>
      <c r="BF174" s="412"/>
      <c r="BG174" s="412"/>
      <c r="BH174" s="412"/>
      <c r="BI174" s="412"/>
      <c r="BJ174" s="412"/>
      <c r="BK174" s="412"/>
      <c r="BL174" s="412"/>
      <c r="BM174" s="412"/>
      <c r="BN174" s="338"/>
      <c r="BO174" s="338"/>
      <c r="BP174" s="338"/>
      <c r="BQ174" s="338"/>
      <c r="BR174" s="338"/>
      <c r="BS174" s="338"/>
      <c r="BT174" s="338"/>
      <c r="BU174" s="338"/>
      <c r="BV174" s="338"/>
      <c r="BW174" s="338"/>
      <c r="BX174" s="338"/>
      <c r="BY174" s="338"/>
      <c r="BZ174" s="338"/>
      <c r="CA174" s="338"/>
      <c r="CB174" s="338"/>
      <c r="CC174" s="338"/>
      <c r="CD174" s="338"/>
      <c r="CE174" s="338"/>
      <c r="CF174" s="338"/>
    </row>
    <row r="175" spans="1:84" ht="16.5">
      <c r="A175" s="668"/>
      <c r="B175" s="514" t="s">
        <v>147</v>
      </c>
      <c r="C175" s="645"/>
      <c r="D175" s="643"/>
      <c r="E175" s="548" t="str">
        <f>IF(G175="JA","X",IF(G175="Nej"," "," "))</f>
        <v> </v>
      </c>
      <c r="F175" s="548" t="str">
        <f>IF(G175="JA"," ",IF(G175="Nej","X"," "))</f>
        <v>X</v>
      </c>
      <c r="G175" s="549" t="s">
        <v>1289</v>
      </c>
      <c r="H175" s="674"/>
      <c r="I175" s="679">
        <f>D175+H175</f>
        <v>0</v>
      </c>
      <c r="M175" s="414"/>
      <c r="N175" s="414"/>
      <c r="O175" s="414"/>
      <c r="P175" s="414"/>
      <c r="Q175" s="412"/>
      <c r="R175" s="412"/>
      <c r="S175" s="412"/>
      <c r="T175" s="412"/>
      <c r="U175" s="412"/>
      <c r="V175" s="412"/>
      <c r="W175" s="412"/>
      <c r="X175" s="412"/>
      <c r="Y175" s="412"/>
      <c r="Z175" s="412"/>
      <c r="AA175" s="412"/>
      <c r="AB175" s="412"/>
      <c r="AC175" s="412"/>
      <c r="AD175" s="412"/>
      <c r="AE175" s="412"/>
      <c r="AF175" s="412"/>
      <c r="AG175" s="412"/>
      <c r="AH175" s="412"/>
      <c r="AI175" s="412"/>
      <c r="AJ175" s="412"/>
      <c r="AK175" s="412"/>
      <c r="AL175" s="412"/>
      <c r="AM175" s="412"/>
      <c r="AN175" s="412"/>
      <c r="AO175" s="412"/>
      <c r="AP175" s="412"/>
      <c r="AQ175" s="412"/>
      <c r="AR175" s="412"/>
      <c r="AS175" s="412"/>
      <c r="AT175" s="412"/>
      <c r="AU175" s="412"/>
      <c r="AV175" s="412"/>
      <c r="AW175" s="412"/>
      <c r="AX175" s="412"/>
      <c r="AY175" s="412"/>
      <c r="AZ175" s="412"/>
      <c r="BA175" s="412"/>
      <c r="BB175" s="412"/>
      <c r="BC175" s="412"/>
      <c r="BD175" s="412"/>
      <c r="BE175" s="412"/>
      <c r="BF175" s="412"/>
      <c r="BG175" s="412"/>
      <c r="BH175" s="412"/>
      <c r="BI175" s="412"/>
      <c r="BJ175" s="412"/>
      <c r="BK175" s="412"/>
      <c r="BL175" s="412"/>
      <c r="BM175" s="412"/>
      <c r="BN175" s="338"/>
      <c r="BO175" s="338"/>
      <c r="BP175" s="338"/>
      <c r="BQ175" s="338"/>
      <c r="BR175" s="338"/>
      <c r="BS175" s="338"/>
      <c r="BT175" s="338"/>
      <c r="BU175" s="338"/>
      <c r="BV175" s="338"/>
      <c r="BW175" s="338"/>
      <c r="BX175" s="338"/>
      <c r="BY175" s="338"/>
      <c r="BZ175" s="338"/>
      <c r="CA175" s="338"/>
      <c r="CB175" s="338"/>
      <c r="CC175" s="338"/>
      <c r="CD175" s="338"/>
      <c r="CE175" s="338"/>
      <c r="CF175" s="338"/>
    </row>
    <row r="176" spans="1:84" ht="16.5">
      <c r="A176" s="668"/>
      <c r="B176" s="514" t="s">
        <v>148</v>
      </c>
      <c r="C176" s="675"/>
      <c r="D176" s="643"/>
      <c r="E176" s="548" t="str">
        <f>IF(G176="JA","X",IF(G176="Nej"," "," "))</f>
        <v> </v>
      </c>
      <c r="F176" s="548" t="str">
        <f>IF(G176="JA"," ",IF(G176="Nej","X"," "))</f>
        <v>X</v>
      </c>
      <c r="G176" s="549" t="s">
        <v>1289</v>
      </c>
      <c r="H176" s="674"/>
      <c r="I176" s="679">
        <f>D176+H176</f>
        <v>0</v>
      </c>
      <c r="M176" s="414"/>
      <c r="N176" s="414"/>
      <c r="O176" s="414"/>
      <c r="P176" s="414"/>
      <c r="Q176" s="412"/>
      <c r="R176" s="412"/>
      <c r="S176" s="412"/>
      <c r="T176" s="412"/>
      <c r="U176" s="412"/>
      <c r="V176" s="412"/>
      <c r="W176" s="412"/>
      <c r="X176" s="412"/>
      <c r="Y176" s="412"/>
      <c r="Z176" s="412"/>
      <c r="AA176" s="412"/>
      <c r="AB176" s="412"/>
      <c r="AC176" s="412"/>
      <c r="AD176" s="412"/>
      <c r="AE176" s="412"/>
      <c r="AF176" s="412"/>
      <c r="AG176" s="412"/>
      <c r="AH176" s="412"/>
      <c r="AI176" s="412"/>
      <c r="AJ176" s="412"/>
      <c r="AK176" s="412"/>
      <c r="AL176" s="412"/>
      <c r="AM176" s="412"/>
      <c r="AN176" s="412"/>
      <c r="AO176" s="412"/>
      <c r="AP176" s="412"/>
      <c r="AQ176" s="412"/>
      <c r="AR176" s="412"/>
      <c r="AS176" s="412"/>
      <c r="AT176" s="412"/>
      <c r="AU176" s="412"/>
      <c r="AV176" s="412"/>
      <c r="AW176" s="412"/>
      <c r="AX176" s="412"/>
      <c r="AY176" s="412"/>
      <c r="AZ176" s="412"/>
      <c r="BA176" s="412"/>
      <c r="BB176" s="412"/>
      <c r="BC176" s="412"/>
      <c r="BD176" s="412"/>
      <c r="BE176" s="412"/>
      <c r="BF176" s="412"/>
      <c r="BG176" s="412"/>
      <c r="BH176" s="412"/>
      <c r="BI176" s="412"/>
      <c r="BJ176" s="412"/>
      <c r="BK176" s="412"/>
      <c r="BL176" s="412"/>
      <c r="BM176" s="412"/>
      <c r="BN176" s="338"/>
      <c r="BO176" s="338"/>
      <c r="BP176" s="338"/>
      <c r="BQ176" s="338"/>
      <c r="BR176" s="338"/>
      <c r="BS176" s="338"/>
      <c r="BT176" s="338"/>
      <c r="BU176" s="338"/>
      <c r="BV176" s="338"/>
      <c r="BW176" s="338"/>
      <c r="BX176" s="338"/>
      <c r="BY176" s="338"/>
      <c r="BZ176" s="338"/>
      <c r="CA176" s="338"/>
      <c r="CB176" s="338"/>
      <c r="CC176" s="338"/>
      <c r="CD176" s="338"/>
      <c r="CE176" s="338"/>
      <c r="CF176" s="338"/>
    </row>
    <row r="177" spans="1:84" ht="16.5">
      <c r="A177" s="668"/>
      <c r="B177" s="514" t="s">
        <v>1256</v>
      </c>
      <c r="C177" s="662"/>
      <c r="D177" s="676">
        <f>D175+D176</f>
        <v>0</v>
      </c>
      <c r="E177" s="562" t="str">
        <f>IF(G177="JA","X",IF(G177="Nej"," "," "))</f>
        <v> </v>
      </c>
      <c r="F177" s="548" t="str">
        <f>IF(G177="JA"," ",IF(G177="Nej","X"," "))</f>
        <v>X</v>
      </c>
      <c r="G177" s="549" t="s">
        <v>1289</v>
      </c>
      <c r="H177" s="655">
        <f>$H$175+$H$176</f>
        <v>0</v>
      </c>
      <c r="I177" s="679">
        <f>D177+H177</f>
        <v>0</v>
      </c>
      <c r="M177" s="414"/>
      <c r="N177" s="414"/>
      <c r="O177" s="414"/>
      <c r="P177" s="414"/>
      <c r="Q177" s="412"/>
      <c r="R177" s="412"/>
      <c r="S177" s="412"/>
      <c r="T177" s="412"/>
      <c r="U177" s="412"/>
      <c r="V177" s="412"/>
      <c r="W177" s="412"/>
      <c r="X177" s="412"/>
      <c r="Y177" s="412"/>
      <c r="Z177" s="412"/>
      <c r="AA177" s="412"/>
      <c r="AB177" s="412"/>
      <c r="AC177" s="412"/>
      <c r="AD177" s="412"/>
      <c r="AE177" s="412"/>
      <c r="AF177" s="412"/>
      <c r="AG177" s="412"/>
      <c r="AH177" s="412"/>
      <c r="AI177" s="412"/>
      <c r="AJ177" s="412"/>
      <c r="AK177" s="412"/>
      <c r="AL177" s="412"/>
      <c r="AM177" s="412"/>
      <c r="AN177" s="412"/>
      <c r="AO177" s="412"/>
      <c r="AP177" s="412"/>
      <c r="AQ177" s="412"/>
      <c r="AR177" s="412"/>
      <c r="AS177" s="412"/>
      <c r="AT177" s="412"/>
      <c r="AU177" s="412"/>
      <c r="AV177" s="412"/>
      <c r="AW177" s="412"/>
      <c r="AX177" s="412"/>
      <c r="AY177" s="412"/>
      <c r="AZ177" s="412"/>
      <c r="BA177" s="412"/>
      <c r="BB177" s="412"/>
      <c r="BC177" s="412"/>
      <c r="BD177" s="412"/>
      <c r="BE177" s="412"/>
      <c r="BF177" s="412"/>
      <c r="BG177" s="412"/>
      <c r="BH177" s="412"/>
      <c r="BI177" s="412"/>
      <c r="BJ177" s="412"/>
      <c r="BK177" s="412"/>
      <c r="BL177" s="412"/>
      <c r="BM177" s="412"/>
      <c r="BN177" s="338"/>
      <c r="BO177" s="338"/>
      <c r="BP177" s="338"/>
      <c r="BQ177" s="338"/>
      <c r="BR177" s="338"/>
      <c r="BS177" s="338"/>
      <c r="BT177" s="338"/>
      <c r="BU177" s="338"/>
      <c r="BV177" s="338"/>
      <c r="BW177" s="338"/>
      <c r="BX177" s="338"/>
      <c r="BY177" s="338"/>
      <c r="BZ177" s="338"/>
      <c r="CA177" s="338"/>
      <c r="CB177" s="338"/>
      <c r="CC177" s="338"/>
      <c r="CD177" s="338"/>
      <c r="CE177" s="338"/>
      <c r="CF177" s="338"/>
    </row>
    <row r="178" spans="1:84" ht="16.5">
      <c r="A178" s="668"/>
      <c r="B178" s="514" t="s">
        <v>856</v>
      </c>
      <c r="C178" s="677"/>
      <c r="D178" s="678"/>
      <c r="E178" s="548" t="str">
        <f>IF(G178="JA","X",IF(G178="Nej"," "," "))</f>
        <v> </v>
      </c>
      <c r="F178" s="548" t="str">
        <f>IF(G178="JA"," ",IF(G178="Nej","X"," "))</f>
        <v>X</v>
      </c>
      <c r="G178" s="549" t="s">
        <v>1289</v>
      </c>
      <c r="H178" s="655"/>
      <c r="I178" s="679">
        <f>D178+H178</f>
        <v>0</v>
      </c>
      <c r="M178" s="414"/>
      <c r="N178" s="414"/>
      <c r="O178" s="414"/>
      <c r="P178" s="414"/>
      <c r="Q178" s="412"/>
      <c r="R178" s="412"/>
      <c r="S178" s="412"/>
      <c r="T178" s="412"/>
      <c r="U178" s="412"/>
      <c r="V178" s="412"/>
      <c r="W178" s="412"/>
      <c r="X178" s="412"/>
      <c r="Y178" s="412"/>
      <c r="Z178" s="412"/>
      <c r="AA178" s="412"/>
      <c r="AB178" s="412"/>
      <c r="AC178" s="412"/>
      <c r="AD178" s="412"/>
      <c r="AE178" s="412"/>
      <c r="AF178" s="412"/>
      <c r="AG178" s="412"/>
      <c r="AH178" s="412"/>
      <c r="AI178" s="412"/>
      <c r="AJ178" s="412"/>
      <c r="AK178" s="412"/>
      <c r="AL178" s="412"/>
      <c r="AM178" s="412"/>
      <c r="AN178" s="412"/>
      <c r="AO178" s="412"/>
      <c r="AP178" s="412"/>
      <c r="AQ178" s="412"/>
      <c r="AR178" s="412"/>
      <c r="AS178" s="412"/>
      <c r="AT178" s="412"/>
      <c r="AU178" s="412"/>
      <c r="AV178" s="412"/>
      <c r="AW178" s="412"/>
      <c r="AX178" s="412"/>
      <c r="AY178" s="412"/>
      <c r="AZ178" s="412"/>
      <c r="BA178" s="412"/>
      <c r="BB178" s="412"/>
      <c r="BC178" s="412"/>
      <c r="BD178" s="412"/>
      <c r="BE178" s="412"/>
      <c r="BF178" s="412"/>
      <c r="BG178" s="412"/>
      <c r="BH178" s="412"/>
      <c r="BI178" s="412"/>
      <c r="BJ178" s="412"/>
      <c r="BK178" s="412"/>
      <c r="BL178" s="412"/>
      <c r="BM178" s="412"/>
      <c r="BN178" s="338"/>
      <c r="BO178" s="338"/>
      <c r="BP178" s="338"/>
      <c r="BQ178" s="338"/>
      <c r="BR178" s="338"/>
      <c r="BS178" s="338"/>
      <c r="BT178" s="338"/>
      <c r="BU178" s="338"/>
      <c r="BV178" s="338"/>
      <c r="BW178" s="338"/>
      <c r="BX178" s="338"/>
      <c r="BY178" s="338"/>
      <c r="BZ178" s="338"/>
      <c r="CA178" s="338"/>
      <c r="CB178" s="338"/>
      <c r="CC178" s="338"/>
      <c r="CD178" s="338"/>
      <c r="CE178" s="338"/>
      <c r="CF178" s="338"/>
    </row>
    <row r="179" spans="1:84" ht="16.5">
      <c r="A179" s="668"/>
      <c r="B179" s="514" t="s">
        <v>1248</v>
      </c>
      <c r="C179" s="662"/>
      <c r="D179" s="676">
        <f>D177+D178</f>
        <v>0</v>
      </c>
      <c r="E179" s="562" t="str">
        <f>IF(G179="JA","X",IF(G179="Nej"," "," "))</f>
        <v> </v>
      </c>
      <c r="F179" s="548" t="str">
        <f>IF(G179="JA"," ",IF(G179="Nej","X"," "))</f>
        <v>X</v>
      </c>
      <c r="G179" s="549" t="s">
        <v>1289</v>
      </c>
      <c r="H179" s="655">
        <f>H177+H178</f>
        <v>0</v>
      </c>
      <c r="I179" s="679">
        <f>D179+H179</f>
        <v>0</v>
      </c>
      <c r="J179" s="414"/>
      <c r="K179" s="414"/>
      <c r="L179" s="543"/>
      <c r="N179" s="414"/>
      <c r="O179" s="414"/>
      <c r="P179" s="401"/>
      <c r="Q179" s="412"/>
      <c r="R179" s="412"/>
      <c r="S179" s="412"/>
      <c r="T179" s="412"/>
      <c r="U179" s="412"/>
      <c r="V179" s="412"/>
      <c r="W179" s="412"/>
      <c r="X179" s="412"/>
      <c r="Y179" s="412"/>
      <c r="Z179" s="412"/>
      <c r="AA179" s="412"/>
      <c r="AB179" s="412"/>
      <c r="AC179" s="412"/>
      <c r="AD179" s="412"/>
      <c r="AE179" s="412"/>
      <c r="AF179" s="412"/>
      <c r="AG179" s="412"/>
      <c r="AH179" s="412"/>
      <c r="AI179" s="412"/>
      <c r="AJ179" s="412"/>
      <c r="AK179" s="412"/>
      <c r="AL179" s="412"/>
      <c r="AM179" s="412"/>
      <c r="AN179" s="412"/>
      <c r="AO179" s="412"/>
      <c r="AP179" s="412"/>
      <c r="AQ179" s="412"/>
      <c r="AR179" s="412"/>
      <c r="AS179" s="412"/>
      <c r="AT179" s="412"/>
      <c r="AU179" s="412"/>
      <c r="AV179" s="412"/>
      <c r="AW179" s="412"/>
      <c r="AX179" s="412"/>
      <c r="AY179" s="412"/>
      <c r="AZ179" s="412"/>
      <c r="BA179" s="412"/>
      <c r="BB179" s="412"/>
      <c r="BC179" s="412"/>
      <c r="BD179" s="412"/>
      <c r="BE179" s="412"/>
      <c r="BF179" s="412"/>
      <c r="BG179" s="412"/>
      <c r="BH179" s="412"/>
      <c r="BI179" s="412"/>
      <c r="BJ179" s="412"/>
      <c r="BK179" s="412"/>
      <c r="BL179" s="412"/>
      <c r="BM179" s="412"/>
      <c r="BN179" s="338"/>
      <c r="BO179" s="338"/>
      <c r="BP179" s="338"/>
      <c r="BQ179" s="338"/>
      <c r="BR179" s="338"/>
      <c r="BS179" s="338"/>
      <c r="BT179" s="338"/>
      <c r="BU179" s="338"/>
      <c r="BV179" s="338"/>
      <c r="BW179" s="338"/>
      <c r="BX179" s="338"/>
      <c r="BY179" s="338"/>
      <c r="BZ179" s="338"/>
      <c r="CA179" s="338"/>
      <c r="CB179" s="338"/>
      <c r="CC179" s="338"/>
      <c r="CD179" s="338"/>
      <c r="CE179" s="338"/>
      <c r="CF179" s="338"/>
    </row>
    <row r="180" spans="1:84" ht="12.75">
      <c r="A180" s="414"/>
      <c r="B180" s="414"/>
      <c r="C180" s="414"/>
      <c r="D180" s="414"/>
      <c r="E180" s="414"/>
      <c r="F180" s="414"/>
      <c r="G180" s="414"/>
      <c r="H180" s="414"/>
      <c r="I180" s="414"/>
      <c r="J180" s="414"/>
      <c r="K180" s="414"/>
      <c r="L180" s="414"/>
      <c r="M180" s="414"/>
      <c r="N180" s="414"/>
      <c r="O180" s="401"/>
      <c r="P180" s="414"/>
      <c r="Q180" s="412"/>
      <c r="R180" s="412"/>
      <c r="S180" s="412"/>
      <c r="T180" s="412"/>
      <c r="U180" s="412"/>
      <c r="V180" s="412"/>
      <c r="W180" s="412"/>
      <c r="X180" s="412"/>
      <c r="Y180" s="412"/>
      <c r="Z180" s="412"/>
      <c r="AA180" s="412"/>
      <c r="AB180" s="412"/>
      <c r="AC180" s="412"/>
      <c r="AD180" s="412"/>
      <c r="AE180" s="412"/>
      <c r="AF180" s="412"/>
      <c r="AG180" s="412"/>
      <c r="AH180" s="412"/>
      <c r="AI180" s="412"/>
      <c r="AJ180" s="412"/>
      <c r="AK180" s="412"/>
      <c r="AL180" s="412"/>
      <c r="AM180" s="412"/>
      <c r="AN180" s="412"/>
      <c r="AO180" s="412"/>
      <c r="AP180" s="412"/>
      <c r="AQ180" s="412"/>
      <c r="AR180" s="412"/>
      <c r="AS180" s="412"/>
      <c r="AT180" s="412"/>
      <c r="AU180" s="412"/>
      <c r="AV180" s="412"/>
      <c r="AW180" s="412"/>
      <c r="AX180" s="412"/>
      <c r="AY180" s="412"/>
      <c r="AZ180" s="412"/>
      <c r="BA180" s="412"/>
      <c r="BB180" s="412"/>
      <c r="BC180" s="412"/>
      <c r="BD180" s="412"/>
      <c r="BE180" s="412"/>
      <c r="BF180" s="412"/>
      <c r="BG180" s="412"/>
      <c r="BH180" s="412"/>
      <c r="BI180" s="412"/>
      <c r="BJ180" s="412"/>
      <c r="BK180" s="412"/>
      <c r="BL180" s="412"/>
      <c r="BM180" s="412"/>
      <c r="BN180" s="338"/>
      <c r="BO180" s="338"/>
      <c r="BP180" s="338"/>
      <c r="BQ180" s="338"/>
      <c r="BR180" s="338"/>
      <c r="BS180" s="338"/>
      <c r="BT180" s="338"/>
      <c r="BU180" s="338"/>
      <c r="BV180" s="338"/>
      <c r="BW180" s="338"/>
      <c r="BX180" s="338"/>
      <c r="BY180" s="338"/>
      <c r="BZ180" s="338"/>
      <c r="CA180" s="338"/>
      <c r="CB180" s="338"/>
      <c r="CC180" s="338"/>
      <c r="CD180" s="338"/>
      <c r="CE180" s="338"/>
      <c r="CF180" s="338"/>
    </row>
    <row r="181" spans="1:84" ht="12.75">
      <c r="A181" s="649" t="s">
        <v>127</v>
      </c>
      <c r="B181" s="440"/>
      <c r="C181" s="680" t="s">
        <v>1288</v>
      </c>
      <c r="D181" s="680" t="s">
        <v>1289</v>
      </c>
      <c r="E181" s="680" t="s">
        <v>577</v>
      </c>
      <c r="F181" s="414"/>
      <c r="G181" s="414"/>
      <c r="H181" s="414"/>
      <c r="I181" s="414"/>
      <c r="J181" s="414"/>
      <c r="K181" s="414"/>
      <c r="L181" s="414"/>
      <c r="M181" s="414"/>
      <c r="N181" s="414"/>
      <c r="O181" s="414"/>
      <c r="P181" s="412"/>
      <c r="Q181" s="412"/>
      <c r="R181" s="412"/>
      <c r="S181" s="412"/>
      <c r="T181" s="412"/>
      <c r="U181" s="412"/>
      <c r="V181" s="412"/>
      <c r="W181" s="412"/>
      <c r="X181" s="412"/>
      <c r="Y181" s="412"/>
      <c r="Z181" s="412"/>
      <c r="AA181" s="412"/>
      <c r="AB181" s="412"/>
      <c r="AC181" s="412"/>
      <c r="AD181" s="412"/>
      <c r="AE181" s="412"/>
      <c r="AF181" s="412"/>
      <c r="AG181" s="412"/>
      <c r="AH181" s="412"/>
      <c r="AI181" s="412"/>
      <c r="AJ181" s="412"/>
      <c r="AK181" s="412"/>
      <c r="AL181" s="412"/>
      <c r="AM181" s="412"/>
      <c r="AN181" s="412"/>
      <c r="AO181" s="412"/>
      <c r="AP181" s="412"/>
      <c r="AQ181" s="412"/>
      <c r="AR181" s="412"/>
      <c r="AS181" s="412"/>
      <c r="AT181" s="412"/>
      <c r="AU181" s="412"/>
      <c r="AV181" s="412"/>
      <c r="AW181" s="412"/>
      <c r="AX181" s="412"/>
      <c r="AY181" s="412"/>
      <c r="AZ181" s="412"/>
      <c r="BA181" s="412"/>
      <c r="BB181" s="412"/>
      <c r="BC181" s="412"/>
      <c r="BD181" s="412"/>
      <c r="BE181" s="412"/>
      <c r="BF181" s="412"/>
      <c r="BG181" s="412"/>
      <c r="BH181" s="412"/>
      <c r="BI181" s="412"/>
      <c r="BJ181" s="412"/>
      <c r="BK181" s="412"/>
      <c r="BL181" s="412"/>
      <c r="BM181" s="412"/>
      <c r="BN181" s="338"/>
      <c r="BO181" s="338"/>
      <c r="BP181" s="338"/>
      <c r="BQ181" s="338"/>
      <c r="BR181" s="338"/>
      <c r="BS181" s="338"/>
      <c r="BT181" s="338"/>
      <c r="BU181" s="338"/>
      <c r="BV181" s="338"/>
      <c r="BW181" s="338"/>
      <c r="BX181" s="338"/>
      <c r="BY181" s="338"/>
      <c r="BZ181" s="338"/>
      <c r="CA181" s="338"/>
      <c r="CB181" s="338"/>
      <c r="CC181" s="338"/>
      <c r="CD181" s="338"/>
      <c r="CE181" s="338"/>
      <c r="CF181" s="338"/>
    </row>
    <row r="182" spans="1:84" ht="16.5">
      <c r="A182" s="429"/>
      <c r="B182" s="430" t="s">
        <v>904</v>
      </c>
      <c r="C182" s="548" t="str">
        <f>IF(E182="JA","X",IF(E182="Nej"," "," "))</f>
        <v> </v>
      </c>
      <c r="D182" s="548" t="str">
        <f>IF(E182="JA"," ",IF(E182="Nej","X"," "))</f>
        <v>X</v>
      </c>
      <c r="E182" s="549" t="s">
        <v>1289</v>
      </c>
      <c r="F182" s="429"/>
      <c r="G182" s="430" t="s">
        <v>857</v>
      </c>
      <c r="H182" s="681"/>
      <c r="I182" s="414"/>
      <c r="J182" s="414"/>
      <c r="K182" s="414"/>
      <c r="L182" s="414"/>
      <c r="M182" s="414"/>
      <c r="N182" s="414"/>
      <c r="O182" s="412"/>
      <c r="P182" s="414"/>
      <c r="Q182" s="412"/>
      <c r="R182" s="412"/>
      <c r="S182" s="412"/>
      <c r="T182" s="412"/>
      <c r="U182" s="412"/>
      <c r="V182" s="412"/>
      <c r="W182" s="412"/>
      <c r="X182" s="412"/>
      <c r="Y182" s="412"/>
      <c r="Z182" s="412"/>
      <c r="AA182" s="412"/>
      <c r="AB182" s="412"/>
      <c r="AC182" s="412"/>
      <c r="AD182" s="412"/>
      <c r="AE182" s="412"/>
      <c r="AF182" s="412"/>
      <c r="AG182" s="412"/>
      <c r="AH182" s="412"/>
      <c r="AI182" s="412"/>
      <c r="AJ182" s="412"/>
      <c r="AK182" s="412"/>
      <c r="AL182" s="412"/>
      <c r="AM182" s="412"/>
      <c r="AN182" s="412"/>
      <c r="AO182" s="412"/>
      <c r="AP182" s="412"/>
      <c r="AQ182" s="412"/>
      <c r="AR182" s="412"/>
      <c r="AS182" s="412"/>
      <c r="AT182" s="412"/>
      <c r="AU182" s="412"/>
      <c r="AV182" s="412"/>
      <c r="AW182" s="412"/>
      <c r="AX182" s="412"/>
      <c r="AY182" s="412"/>
      <c r="AZ182" s="412"/>
      <c r="BA182" s="412"/>
      <c r="BB182" s="412"/>
      <c r="BC182" s="412"/>
      <c r="BD182" s="412"/>
      <c r="BE182" s="412"/>
      <c r="BF182" s="412"/>
      <c r="BG182" s="412"/>
      <c r="BH182" s="412"/>
      <c r="BI182" s="412"/>
      <c r="BJ182" s="412"/>
      <c r="BK182" s="412"/>
      <c r="BL182" s="412"/>
      <c r="BM182" s="412"/>
      <c r="BN182" s="338"/>
      <c r="BO182" s="338"/>
      <c r="BP182" s="338"/>
      <c r="BQ182" s="338"/>
      <c r="BR182" s="338"/>
      <c r="BS182" s="338"/>
      <c r="BT182" s="338"/>
      <c r="BU182" s="338"/>
      <c r="BV182" s="338"/>
      <c r="BW182" s="338"/>
      <c r="BX182" s="338"/>
      <c r="BY182" s="338"/>
      <c r="BZ182" s="338"/>
      <c r="CA182" s="338"/>
      <c r="CB182" s="338"/>
      <c r="CC182" s="338"/>
      <c r="CD182" s="338"/>
      <c r="CE182" s="338"/>
      <c r="CF182" s="338"/>
    </row>
    <row r="183" spans="1:84" ht="16.5">
      <c r="A183" s="402" t="s">
        <v>128</v>
      </c>
      <c r="B183" s="462"/>
      <c r="C183" s="545" t="s">
        <v>1181</v>
      </c>
      <c r="D183" s="545" t="s">
        <v>485</v>
      </c>
      <c r="E183" s="545" t="s">
        <v>409</v>
      </c>
      <c r="F183" s="545" t="s">
        <v>101</v>
      </c>
      <c r="G183" s="552" t="s">
        <v>1181</v>
      </c>
      <c r="H183" s="552" t="s">
        <v>1140</v>
      </c>
      <c r="I183" s="414"/>
      <c r="J183" s="414"/>
      <c r="K183" s="414"/>
      <c r="L183" s="414"/>
      <c r="M183" s="414"/>
      <c r="N183" s="401"/>
      <c r="O183" s="414"/>
      <c r="P183" s="414"/>
      <c r="Q183" s="412"/>
      <c r="R183" s="412"/>
      <c r="S183" s="412"/>
      <c r="T183" s="412"/>
      <c r="U183" s="412"/>
      <c r="V183" s="412"/>
      <c r="W183" s="412"/>
      <c r="X183" s="412"/>
      <c r="Y183" s="412"/>
      <c r="Z183" s="412"/>
      <c r="AA183" s="412"/>
      <c r="AB183" s="412"/>
      <c r="AC183" s="412"/>
      <c r="AD183" s="412"/>
      <c r="AE183" s="412"/>
      <c r="AF183" s="412"/>
      <c r="AG183" s="412"/>
      <c r="AH183" s="412"/>
      <c r="AI183" s="412"/>
      <c r="AJ183" s="412"/>
      <c r="AK183" s="412"/>
      <c r="AL183" s="412"/>
      <c r="AM183" s="412"/>
      <c r="AN183" s="412"/>
      <c r="AO183" s="412"/>
      <c r="AP183" s="412"/>
      <c r="AQ183" s="412"/>
      <c r="AR183" s="412"/>
      <c r="AS183" s="412"/>
      <c r="AT183" s="412"/>
      <c r="AU183" s="412"/>
      <c r="AV183" s="412"/>
      <c r="AW183" s="412"/>
      <c r="AX183" s="412"/>
      <c r="AY183" s="412"/>
      <c r="AZ183" s="412"/>
      <c r="BA183" s="412"/>
      <c r="BB183" s="412"/>
      <c r="BC183" s="412"/>
      <c r="BD183" s="412"/>
      <c r="BE183" s="412"/>
      <c r="BF183" s="412"/>
      <c r="BG183" s="412"/>
      <c r="BH183" s="412"/>
      <c r="BI183" s="412"/>
      <c r="BJ183" s="412"/>
      <c r="BK183" s="412"/>
      <c r="BL183" s="412"/>
      <c r="BM183" s="412"/>
      <c r="BN183" s="338"/>
      <c r="BO183" s="338"/>
      <c r="BP183" s="338"/>
      <c r="BQ183" s="338"/>
      <c r="BR183" s="338"/>
      <c r="BS183" s="338"/>
      <c r="BT183" s="338"/>
      <c r="BU183" s="338"/>
      <c r="BV183" s="338"/>
      <c r="BW183" s="338"/>
      <c r="BX183" s="338"/>
      <c r="BY183" s="338"/>
      <c r="BZ183" s="338"/>
      <c r="CA183" s="338"/>
      <c r="CB183" s="338"/>
      <c r="CC183" s="338"/>
      <c r="CD183" s="338"/>
      <c r="CE183" s="338"/>
      <c r="CF183" s="338"/>
    </row>
    <row r="184" spans="1:84" ht="16.5">
      <c r="A184" s="429"/>
      <c r="B184" s="430" t="s">
        <v>1147</v>
      </c>
      <c r="C184" s="682"/>
      <c r="D184" s="683" t="str">
        <f>IF(F184="JA","X",IF(F184="Nej"," "," "))</f>
        <v> </v>
      </c>
      <c r="E184" s="683" t="str">
        <f>IF(F184="JA"," ",IF(F184="Nej","X"," "))</f>
        <v>X</v>
      </c>
      <c r="F184" s="684" t="s">
        <v>1289</v>
      </c>
      <c r="G184" s="685"/>
      <c r="H184" s="679">
        <f>C184+G184</f>
        <v>0</v>
      </c>
      <c r="I184" s="473"/>
      <c r="J184" s="473"/>
      <c r="K184" s="545" t="s">
        <v>1181</v>
      </c>
      <c r="N184" s="414"/>
      <c r="O184" s="414"/>
      <c r="P184" s="414"/>
      <c r="Q184" s="412"/>
      <c r="R184" s="412"/>
      <c r="S184" s="412"/>
      <c r="T184" s="412"/>
      <c r="U184" s="412"/>
      <c r="V184" s="412"/>
      <c r="W184" s="412"/>
      <c r="X184" s="412"/>
      <c r="Y184" s="412"/>
      <c r="Z184" s="412"/>
      <c r="AA184" s="412"/>
      <c r="AB184" s="412"/>
      <c r="AC184" s="412"/>
      <c r="AD184" s="412"/>
      <c r="AE184" s="412"/>
      <c r="AF184" s="412"/>
      <c r="AG184" s="412"/>
      <c r="AH184" s="412"/>
      <c r="AI184" s="412"/>
      <c r="AJ184" s="412"/>
      <c r="AK184" s="412"/>
      <c r="AL184" s="412"/>
      <c r="AM184" s="412"/>
      <c r="AN184" s="412"/>
      <c r="AO184" s="412"/>
      <c r="AP184" s="412"/>
      <c r="AQ184" s="412"/>
      <c r="AR184" s="412"/>
      <c r="AS184" s="412"/>
      <c r="AT184" s="412"/>
      <c r="AU184" s="412"/>
      <c r="AV184" s="412"/>
      <c r="AW184" s="412"/>
      <c r="AX184" s="412"/>
      <c r="AY184" s="412"/>
      <c r="AZ184" s="412"/>
      <c r="BA184" s="412"/>
      <c r="BB184" s="412"/>
      <c r="BC184" s="412"/>
      <c r="BD184" s="412"/>
      <c r="BE184" s="412"/>
      <c r="BF184" s="412"/>
      <c r="BG184" s="412"/>
      <c r="BH184" s="412"/>
      <c r="BI184" s="412"/>
      <c r="BJ184" s="412"/>
      <c r="BK184" s="412"/>
      <c r="BL184" s="412"/>
      <c r="BM184" s="412"/>
      <c r="BN184" s="338"/>
      <c r="BO184" s="338"/>
      <c r="BP184" s="338"/>
      <c r="BQ184" s="338"/>
      <c r="BR184" s="338"/>
      <c r="BS184" s="338"/>
      <c r="BT184" s="338"/>
      <c r="BU184" s="338"/>
      <c r="BV184" s="338"/>
      <c r="BW184" s="338"/>
      <c r="BX184" s="338"/>
      <c r="BY184" s="338"/>
      <c r="BZ184" s="338"/>
      <c r="CA184" s="338"/>
      <c r="CB184" s="338"/>
      <c r="CC184" s="338"/>
      <c r="CD184" s="338"/>
      <c r="CE184" s="338"/>
      <c r="CF184" s="338"/>
    </row>
    <row r="185" spans="1:84" ht="16.5">
      <c r="A185" s="429"/>
      <c r="B185" s="430" t="s">
        <v>1054</v>
      </c>
      <c r="C185" s="643"/>
      <c r="D185" s="548" t="str">
        <f>IF(F185="JA","X",IF(F185="Nej"," "," "))</f>
        <v> </v>
      </c>
      <c r="E185" s="548" t="str">
        <f>IF(F185="JA"," ",IF(F185="Nej","X"," "))</f>
        <v>X</v>
      </c>
      <c r="F185" s="549" t="s">
        <v>1289</v>
      </c>
      <c r="G185" s="655"/>
      <c r="H185" s="674">
        <f>C185+G185</f>
        <v>0</v>
      </c>
      <c r="I185" s="429"/>
      <c r="J185" s="686" t="s">
        <v>158</v>
      </c>
      <c r="K185" s="687">
        <f>H184+H185+H186</f>
        <v>0</v>
      </c>
      <c r="N185" s="412"/>
      <c r="O185" s="414"/>
      <c r="P185" s="414"/>
      <c r="Q185" s="412"/>
      <c r="R185" s="412"/>
      <c r="S185" s="412"/>
      <c r="T185" s="412"/>
      <c r="U185" s="412"/>
      <c r="V185" s="412"/>
      <c r="W185" s="412"/>
      <c r="X185" s="412"/>
      <c r="Y185" s="412"/>
      <c r="Z185" s="412"/>
      <c r="AA185" s="412"/>
      <c r="AB185" s="412"/>
      <c r="AC185" s="412"/>
      <c r="AD185" s="412"/>
      <c r="AE185" s="412"/>
      <c r="AF185" s="412"/>
      <c r="AG185" s="412"/>
      <c r="AH185" s="412"/>
      <c r="AI185" s="412"/>
      <c r="AJ185" s="412"/>
      <c r="AK185" s="412"/>
      <c r="AL185" s="412"/>
      <c r="AM185" s="412"/>
      <c r="AN185" s="412"/>
      <c r="AO185" s="412"/>
      <c r="AP185" s="412"/>
      <c r="AQ185" s="412"/>
      <c r="AR185" s="412"/>
      <c r="AS185" s="412"/>
      <c r="AT185" s="412"/>
      <c r="AU185" s="412"/>
      <c r="AV185" s="412"/>
      <c r="AW185" s="412"/>
      <c r="AX185" s="412"/>
      <c r="AY185" s="412"/>
      <c r="AZ185" s="412"/>
      <c r="BA185" s="412"/>
      <c r="BB185" s="412"/>
      <c r="BC185" s="412"/>
      <c r="BD185" s="412"/>
      <c r="BE185" s="412"/>
      <c r="BF185" s="412"/>
      <c r="BG185" s="412"/>
      <c r="BH185" s="412"/>
      <c r="BI185" s="412"/>
      <c r="BJ185" s="412"/>
      <c r="BK185" s="412"/>
      <c r="BL185" s="412"/>
      <c r="BM185" s="412"/>
      <c r="BN185" s="338"/>
      <c r="BO185" s="338"/>
      <c r="BP185" s="338"/>
      <c r="BQ185" s="338"/>
      <c r="BR185" s="338"/>
      <c r="BS185" s="338"/>
      <c r="BT185" s="338"/>
      <c r="BU185" s="338"/>
      <c r="BV185" s="338"/>
      <c r="BW185" s="338"/>
      <c r="BX185" s="338"/>
      <c r="BY185" s="338"/>
      <c r="BZ185" s="338"/>
      <c r="CA185" s="338"/>
      <c r="CB185" s="338"/>
      <c r="CC185" s="338"/>
      <c r="CD185" s="338"/>
      <c r="CE185" s="338"/>
      <c r="CF185" s="338"/>
    </row>
    <row r="186" spans="1:84" ht="16.5">
      <c r="A186" s="429"/>
      <c r="B186" s="430" t="s">
        <v>1055</v>
      </c>
      <c r="C186" s="665"/>
      <c r="D186" s="548" t="str">
        <f>IF(F186="JA","X",IF(F186="Nej"," "," "))</f>
        <v> </v>
      </c>
      <c r="E186" s="548" t="str">
        <f>IF(F186="JA"," ",IF(F186="Nej","X"," "))</f>
        <v>X</v>
      </c>
      <c r="F186" s="549" t="s">
        <v>1289</v>
      </c>
      <c r="G186" s="655"/>
      <c r="H186" s="674">
        <f>C186+G186</f>
        <v>0</v>
      </c>
      <c r="I186" s="429"/>
      <c r="J186" s="686" t="s">
        <v>130</v>
      </c>
      <c r="K186" s="687">
        <f>H184</f>
        <v>0</v>
      </c>
      <c r="N186" s="414"/>
      <c r="O186" s="414"/>
      <c r="P186" s="414"/>
      <c r="Q186" s="412"/>
      <c r="R186" s="412"/>
      <c r="S186" s="412"/>
      <c r="T186" s="412"/>
      <c r="U186" s="412"/>
      <c r="V186" s="412"/>
      <c r="W186" s="412"/>
      <c r="X186" s="412"/>
      <c r="Y186" s="412"/>
      <c r="Z186" s="412"/>
      <c r="AA186" s="412"/>
      <c r="AB186" s="412"/>
      <c r="AC186" s="412"/>
      <c r="AD186" s="412"/>
      <c r="AE186" s="412"/>
      <c r="AF186" s="412"/>
      <c r="AG186" s="412"/>
      <c r="AH186" s="412"/>
      <c r="AI186" s="412"/>
      <c r="AJ186" s="412"/>
      <c r="AK186" s="412"/>
      <c r="AL186" s="412"/>
      <c r="AM186" s="412"/>
      <c r="AN186" s="412"/>
      <c r="AO186" s="412"/>
      <c r="AP186" s="412"/>
      <c r="AQ186" s="412"/>
      <c r="AR186" s="412"/>
      <c r="AS186" s="412"/>
      <c r="AT186" s="412"/>
      <c r="AU186" s="412"/>
      <c r="AV186" s="412"/>
      <c r="AW186" s="412"/>
      <c r="AX186" s="412"/>
      <c r="AY186" s="412"/>
      <c r="AZ186" s="412"/>
      <c r="BA186" s="412"/>
      <c r="BB186" s="412"/>
      <c r="BC186" s="412"/>
      <c r="BD186" s="412"/>
      <c r="BE186" s="412"/>
      <c r="BF186" s="412"/>
      <c r="BG186" s="412"/>
      <c r="BH186" s="412"/>
      <c r="BI186" s="412"/>
      <c r="BJ186" s="412"/>
      <c r="BK186" s="412"/>
      <c r="BL186" s="412"/>
      <c r="BM186" s="412"/>
      <c r="BN186" s="338"/>
      <c r="BO186" s="338"/>
      <c r="BP186" s="338"/>
      <c r="BQ186" s="338"/>
      <c r="BR186" s="338"/>
      <c r="BS186" s="338"/>
      <c r="BT186" s="338"/>
      <c r="BU186" s="338"/>
      <c r="BV186" s="338"/>
      <c r="BW186" s="338"/>
      <c r="BX186" s="338"/>
      <c r="BY186" s="338"/>
      <c r="BZ186" s="338"/>
      <c r="CA186" s="338"/>
      <c r="CB186" s="338"/>
      <c r="CC186" s="338"/>
      <c r="CD186" s="338"/>
      <c r="CE186" s="338"/>
      <c r="CF186" s="338"/>
    </row>
    <row r="187" spans="1:84" ht="16.5">
      <c r="A187" s="429"/>
      <c r="B187" s="430" t="s">
        <v>1013</v>
      </c>
      <c r="C187" s="688">
        <f>$C$184+$C$185+$C$186</f>
        <v>0</v>
      </c>
      <c r="D187" s="562" t="str">
        <f>IF(F187="JA","X",IF(F187="Nej"," "," "))</f>
        <v> </v>
      </c>
      <c r="E187" s="548" t="str">
        <f>IF(F187="JA"," ",IF(F187="Nej","X"," "))</f>
        <v>X</v>
      </c>
      <c r="F187" s="549" t="s">
        <v>1289</v>
      </c>
      <c r="G187" s="655"/>
      <c r="H187" s="674">
        <f>C187+G187</f>
        <v>0</v>
      </c>
      <c r="I187" s="414"/>
      <c r="J187" s="414"/>
      <c r="K187" s="414"/>
      <c r="L187" s="414"/>
      <c r="M187" s="414"/>
      <c r="N187" s="414"/>
      <c r="O187" s="414"/>
      <c r="P187" s="414"/>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2"/>
      <c r="AY187" s="412"/>
      <c r="AZ187" s="412"/>
      <c r="BA187" s="412"/>
      <c r="BB187" s="412"/>
      <c r="BC187" s="412"/>
      <c r="BD187" s="412"/>
      <c r="BE187" s="412"/>
      <c r="BF187" s="412"/>
      <c r="BG187" s="412"/>
      <c r="BH187" s="412"/>
      <c r="BI187" s="412"/>
      <c r="BJ187" s="412"/>
      <c r="BK187" s="412"/>
      <c r="BL187" s="412"/>
      <c r="BM187" s="412"/>
      <c r="BN187" s="338"/>
      <c r="BO187" s="338"/>
      <c r="BP187" s="338"/>
      <c r="BQ187" s="338"/>
      <c r="BR187" s="338"/>
      <c r="BS187" s="338"/>
      <c r="BT187" s="338"/>
      <c r="BU187" s="338"/>
      <c r="BV187" s="338"/>
      <c r="BW187" s="338"/>
      <c r="BX187" s="338"/>
      <c r="BY187" s="338"/>
      <c r="BZ187" s="338"/>
      <c r="CA187" s="338"/>
      <c r="CB187" s="338"/>
      <c r="CC187" s="338"/>
      <c r="CD187" s="338"/>
      <c r="CE187" s="338"/>
      <c r="CF187" s="338"/>
    </row>
    <row r="188" spans="1:84" ht="16.5">
      <c r="A188" s="462"/>
      <c r="B188" s="462"/>
      <c r="C188" s="462"/>
      <c r="D188" s="462"/>
      <c r="E188" s="462"/>
      <c r="F188" s="462"/>
      <c r="G188" s="414"/>
      <c r="H188" s="462"/>
      <c r="I188" s="414"/>
      <c r="J188" s="414"/>
      <c r="K188" s="414"/>
      <c r="L188" s="414"/>
      <c r="M188" s="414"/>
      <c r="N188" s="414"/>
      <c r="O188" s="414"/>
      <c r="P188" s="414"/>
      <c r="Q188" s="412"/>
      <c r="R188" s="412"/>
      <c r="S188" s="412"/>
      <c r="T188" s="412"/>
      <c r="U188" s="412"/>
      <c r="V188" s="412"/>
      <c r="W188" s="412"/>
      <c r="X188" s="412"/>
      <c r="Y188" s="412"/>
      <c r="Z188" s="412"/>
      <c r="AA188" s="412"/>
      <c r="AB188" s="412"/>
      <c r="AC188" s="412"/>
      <c r="AD188" s="412"/>
      <c r="AE188" s="412"/>
      <c r="AF188" s="412"/>
      <c r="AG188" s="412"/>
      <c r="AH188" s="412"/>
      <c r="AI188" s="412"/>
      <c r="AJ188" s="412"/>
      <c r="AK188" s="412"/>
      <c r="AL188" s="412"/>
      <c r="AM188" s="412"/>
      <c r="AN188" s="412"/>
      <c r="AO188" s="412"/>
      <c r="AP188" s="412"/>
      <c r="AQ188" s="412"/>
      <c r="AR188" s="412"/>
      <c r="AS188" s="412"/>
      <c r="AT188" s="412"/>
      <c r="AU188" s="412"/>
      <c r="AV188" s="412"/>
      <c r="AW188" s="412"/>
      <c r="AX188" s="412"/>
      <c r="AY188" s="412"/>
      <c r="AZ188" s="412"/>
      <c r="BA188" s="412"/>
      <c r="BB188" s="412"/>
      <c r="BC188" s="412"/>
      <c r="BD188" s="412"/>
      <c r="BE188" s="412"/>
      <c r="BF188" s="412"/>
      <c r="BG188" s="412"/>
      <c r="BH188" s="412"/>
      <c r="BI188" s="412"/>
      <c r="BJ188" s="412"/>
      <c r="BK188" s="412"/>
      <c r="BL188" s="412"/>
      <c r="BM188" s="412"/>
      <c r="BN188" s="338"/>
      <c r="BO188" s="338"/>
      <c r="BP188" s="338"/>
      <c r="BQ188" s="338"/>
      <c r="BR188" s="338"/>
      <c r="BS188" s="338"/>
      <c r="BT188" s="338"/>
      <c r="BU188" s="338"/>
      <c r="BV188" s="338"/>
      <c r="BW188" s="338"/>
      <c r="BX188" s="338"/>
      <c r="BY188" s="338"/>
      <c r="BZ188" s="338"/>
      <c r="CA188" s="338"/>
      <c r="CB188" s="338"/>
      <c r="CC188" s="338"/>
      <c r="CD188" s="338"/>
      <c r="CE188" s="338"/>
      <c r="CF188" s="338"/>
    </row>
    <row r="189" spans="1:84" ht="16.5">
      <c r="A189" s="402" t="s">
        <v>129</v>
      </c>
      <c r="B189" s="462"/>
      <c r="C189" s="545" t="s">
        <v>1181</v>
      </c>
      <c r="D189" s="545" t="s">
        <v>485</v>
      </c>
      <c r="E189" s="545" t="s">
        <v>409</v>
      </c>
      <c r="F189" s="545" t="s">
        <v>101</v>
      </c>
      <c r="G189" s="661" t="s">
        <v>1181</v>
      </c>
      <c r="H189" s="552" t="s">
        <v>1140</v>
      </c>
      <c r="I189" s="473"/>
      <c r="J189" s="473"/>
      <c r="K189" s="473"/>
      <c r="L189" s="473"/>
      <c r="M189" s="414"/>
      <c r="N189" s="414"/>
      <c r="O189" s="414"/>
      <c r="P189" s="414"/>
      <c r="Q189" s="412"/>
      <c r="R189" s="412"/>
      <c r="S189" s="412"/>
      <c r="T189" s="412"/>
      <c r="U189" s="412"/>
      <c r="V189" s="412"/>
      <c r="W189" s="412"/>
      <c r="X189" s="412"/>
      <c r="Y189" s="412"/>
      <c r="Z189" s="412"/>
      <c r="AA189" s="412"/>
      <c r="AB189" s="412"/>
      <c r="AC189" s="412"/>
      <c r="AD189" s="412"/>
      <c r="AE189" s="412"/>
      <c r="AF189" s="412"/>
      <c r="AG189" s="412"/>
      <c r="AH189" s="412"/>
      <c r="AI189" s="412"/>
      <c r="AJ189" s="412"/>
      <c r="AK189" s="412"/>
      <c r="AL189" s="412"/>
      <c r="AM189" s="412"/>
      <c r="AN189" s="412"/>
      <c r="AO189" s="412"/>
      <c r="AP189" s="412"/>
      <c r="AQ189" s="412"/>
      <c r="AR189" s="412"/>
      <c r="AS189" s="412"/>
      <c r="AT189" s="412"/>
      <c r="AU189" s="412"/>
      <c r="AV189" s="412"/>
      <c r="AW189" s="412"/>
      <c r="AX189" s="412"/>
      <c r="AY189" s="412"/>
      <c r="AZ189" s="412"/>
      <c r="BA189" s="412"/>
      <c r="BB189" s="412"/>
      <c r="BC189" s="412"/>
      <c r="BD189" s="412"/>
      <c r="BE189" s="412"/>
      <c r="BF189" s="412"/>
      <c r="BG189" s="412"/>
      <c r="BH189" s="412"/>
      <c r="BI189" s="412"/>
      <c r="BJ189" s="412"/>
      <c r="BK189" s="412"/>
      <c r="BL189" s="412"/>
      <c r="BM189" s="412"/>
      <c r="BN189" s="338"/>
      <c r="BO189" s="338"/>
      <c r="BP189" s="338"/>
      <c r="BQ189" s="338"/>
      <c r="BR189" s="338"/>
      <c r="BS189" s="338"/>
      <c r="BT189" s="338"/>
      <c r="BU189" s="338"/>
      <c r="BV189" s="338"/>
      <c r="BW189" s="338"/>
      <c r="BX189" s="338"/>
      <c r="BY189" s="338"/>
      <c r="BZ189" s="338"/>
      <c r="CA189" s="338"/>
      <c r="CB189" s="338"/>
      <c r="CC189" s="338"/>
      <c r="CD189" s="338"/>
      <c r="CE189" s="338"/>
      <c r="CF189" s="338"/>
    </row>
    <row r="190" spans="1:84" ht="16.5">
      <c r="A190" s="429"/>
      <c r="B190" s="430" t="s">
        <v>467</v>
      </c>
      <c r="C190" s="645"/>
      <c r="D190" s="548" t="str">
        <f aca="true" t="shared" si="4" ref="D190:D198">IF(F190="JA","X",IF(F190="Nej"," "," "))</f>
        <v> </v>
      </c>
      <c r="E190" s="548" t="str">
        <f aca="true" t="shared" si="5" ref="E190:E198">IF(F190="JA"," ",IF(F190="Nej","X"," "))</f>
        <v>X</v>
      </c>
      <c r="F190" s="778" t="s">
        <v>1289</v>
      </c>
      <c r="G190" s="781"/>
      <c r="H190" s="779">
        <f>$C$190+$G$190</f>
        <v>0</v>
      </c>
      <c r="I190" s="473"/>
      <c r="J190" s="473"/>
      <c r="K190" s="473"/>
      <c r="L190" s="473"/>
      <c r="M190" s="414"/>
      <c r="N190" s="414"/>
      <c r="O190" s="414"/>
      <c r="P190" s="414"/>
      <c r="Q190" s="412"/>
      <c r="R190" s="412"/>
      <c r="S190" s="412"/>
      <c r="T190" s="412"/>
      <c r="U190" s="412"/>
      <c r="V190" s="412"/>
      <c r="W190" s="412"/>
      <c r="X190" s="412"/>
      <c r="Y190" s="412"/>
      <c r="Z190" s="412"/>
      <c r="AA190" s="412"/>
      <c r="AB190" s="412"/>
      <c r="AC190" s="412"/>
      <c r="AD190" s="412"/>
      <c r="AE190" s="412"/>
      <c r="AF190" s="412"/>
      <c r="AG190" s="412"/>
      <c r="AH190" s="412"/>
      <c r="AI190" s="412"/>
      <c r="AJ190" s="412"/>
      <c r="AK190" s="412"/>
      <c r="AL190" s="412"/>
      <c r="AM190" s="412"/>
      <c r="AN190" s="412"/>
      <c r="AO190" s="412"/>
      <c r="AP190" s="412"/>
      <c r="AQ190" s="412"/>
      <c r="AR190" s="412"/>
      <c r="AS190" s="412"/>
      <c r="AT190" s="412"/>
      <c r="AU190" s="412"/>
      <c r="AV190" s="412"/>
      <c r="AW190" s="412"/>
      <c r="AX190" s="412"/>
      <c r="AY190" s="412"/>
      <c r="AZ190" s="412"/>
      <c r="BA190" s="412"/>
      <c r="BB190" s="412"/>
      <c r="BC190" s="412"/>
      <c r="BD190" s="412"/>
      <c r="BE190" s="412"/>
      <c r="BF190" s="412"/>
      <c r="BG190" s="412"/>
      <c r="BH190" s="412"/>
      <c r="BI190" s="412"/>
      <c r="BJ190" s="412"/>
      <c r="BK190" s="412"/>
      <c r="BL190" s="412"/>
      <c r="BM190" s="412"/>
      <c r="BN190" s="338"/>
      <c r="BO190" s="338"/>
      <c r="BP190" s="338"/>
      <c r="BQ190" s="338"/>
      <c r="BR190" s="338"/>
      <c r="BS190" s="338"/>
      <c r="BT190" s="338"/>
      <c r="BU190" s="338"/>
      <c r="BV190" s="338"/>
      <c r="BW190" s="338"/>
      <c r="BX190" s="338"/>
      <c r="BY190" s="338"/>
      <c r="BZ190" s="338"/>
      <c r="CA190" s="338"/>
      <c r="CB190" s="338"/>
      <c r="CC190" s="338"/>
      <c r="CD190" s="338"/>
      <c r="CE190" s="338"/>
      <c r="CF190" s="338"/>
    </row>
    <row r="191" spans="1:84" ht="16.5">
      <c r="A191" s="429"/>
      <c r="B191" s="430" t="s">
        <v>744</v>
      </c>
      <c r="C191" s="645"/>
      <c r="D191" s="548" t="str">
        <f t="shared" si="4"/>
        <v> </v>
      </c>
      <c r="E191" s="548" t="str">
        <f t="shared" si="5"/>
        <v>X</v>
      </c>
      <c r="F191" s="778" t="s">
        <v>1289</v>
      </c>
      <c r="G191" s="781"/>
      <c r="H191" s="779">
        <f>$C$191+$G$191</f>
        <v>0</v>
      </c>
      <c r="I191" s="473"/>
      <c r="J191" s="473"/>
      <c r="K191" s="545" t="s">
        <v>1181</v>
      </c>
      <c r="N191" s="414"/>
      <c r="O191" s="414"/>
      <c r="P191" s="414"/>
      <c r="Q191" s="412"/>
      <c r="R191" s="412"/>
      <c r="S191" s="412"/>
      <c r="T191" s="412"/>
      <c r="U191" s="412"/>
      <c r="V191" s="412"/>
      <c r="W191" s="412"/>
      <c r="X191" s="412"/>
      <c r="Y191" s="412"/>
      <c r="Z191" s="412"/>
      <c r="AA191" s="412"/>
      <c r="AB191" s="412"/>
      <c r="AC191" s="412"/>
      <c r="AD191" s="412"/>
      <c r="AE191" s="412"/>
      <c r="AF191" s="412"/>
      <c r="AG191" s="412"/>
      <c r="AH191" s="412"/>
      <c r="AI191" s="412"/>
      <c r="AJ191" s="412"/>
      <c r="AK191" s="412"/>
      <c r="AL191" s="412"/>
      <c r="AM191" s="412"/>
      <c r="AN191" s="412"/>
      <c r="AO191" s="412"/>
      <c r="AP191" s="412"/>
      <c r="AQ191" s="412"/>
      <c r="AR191" s="412"/>
      <c r="AS191" s="412"/>
      <c r="AT191" s="412"/>
      <c r="AU191" s="412"/>
      <c r="AV191" s="412"/>
      <c r="AW191" s="412"/>
      <c r="AX191" s="412"/>
      <c r="AY191" s="412"/>
      <c r="AZ191" s="412"/>
      <c r="BA191" s="412"/>
      <c r="BB191" s="412"/>
      <c r="BC191" s="412"/>
      <c r="BD191" s="412"/>
      <c r="BE191" s="412"/>
      <c r="BF191" s="412"/>
      <c r="BG191" s="412"/>
      <c r="BH191" s="412"/>
      <c r="BI191" s="412"/>
      <c r="BJ191" s="412"/>
      <c r="BK191" s="412"/>
      <c r="BL191" s="412"/>
      <c r="BM191" s="412"/>
      <c r="BN191" s="338"/>
      <c r="BO191" s="338"/>
      <c r="BP191" s="338"/>
      <c r="BQ191" s="338"/>
      <c r="BR191" s="338"/>
      <c r="BS191" s="338"/>
      <c r="BT191" s="338"/>
      <c r="BU191" s="338"/>
      <c r="BV191" s="338"/>
      <c r="BW191" s="338"/>
      <c r="BX191" s="338"/>
      <c r="BY191" s="338"/>
      <c r="BZ191" s="338"/>
      <c r="CA191" s="338"/>
      <c r="CB191" s="338"/>
      <c r="CC191" s="338"/>
      <c r="CD191" s="338"/>
      <c r="CE191" s="338"/>
      <c r="CF191" s="338"/>
    </row>
    <row r="192" spans="1:84" ht="16.5">
      <c r="A192" s="429"/>
      <c r="B192" s="430" t="s">
        <v>355</v>
      </c>
      <c r="C192" s="645"/>
      <c r="D192" s="548" t="str">
        <f t="shared" si="4"/>
        <v> </v>
      </c>
      <c r="E192" s="548" t="str">
        <f t="shared" si="5"/>
        <v>X</v>
      </c>
      <c r="F192" s="778" t="s">
        <v>1289</v>
      </c>
      <c r="G192" s="781"/>
      <c r="H192" s="779">
        <f>$C$192+$G$192</f>
        <v>0</v>
      </c>
      <c r="I192" s="429"/>
      <c r="J192" s="686" t="s">
        <v>43</v>
      </c>
      <c r="K192" s="687">
        <f>H190+H191+H192</f>
        <v>0</v>
      </c>
      <c r="N192" s="414"/>
      <c r="O192" s="414"/>
      <c r="P192" s="414"/>
      <c r="Q192" s="412"/>
      <c r="R192" s="412"/>
      <c r="S192" s="412"/>
      <c r="T192" s="412"/>
      <c r="U192" s="412"/>
      <c r="V192" s="412"/>
      <c r="W192" s="412"/>
      <c r="X192" s="412"/>
      <c r="Y192" s="412"/>
      <c r="Z192" s="412"/>
      <c r="AA192" s="412"/>
      <c r="AB192" s="412"/>
      <c r="AC192" s="412"/>
      <c r="AD192" s="412"/>
      <c r="AE192" s="412"/>
      <c r="AF192" s="412"/>
      <c r="AG192" s="412"/>
      <c r="AH192" s="412"/>
      <c r="AI192" s="412"/>
      <c r="AJ192" s="412"/>
      <c r="AK192" s="412"/>
      <c r="AL192" s="412"/>
      <c r="AM192" s="412"/>
      <c r="AN192" s="412"/>
      <c r="AO192" s="412"/>
      <c r="AP192" s="412"/>
      <c r="AQ192" s="412"/>
      <c r="AR192" s="412"/>
      <c r="AS192" s="412"/>
      <c r="AT192" s="412"/>
      <c r="AU192" s="412"/>
      <c r="AV192" s="412"/>
      <c r="AW192" s="412"/>
      <c r="AX192" s="412"/>
      <c r="AY192" s="412"/>
      <c r="AZ192" s="412"/>
      <c r="BA192" s="412"/>
      <c r="BB192" s="412"/>
      <c r="BC192" s="412"/>
      <c r="BD192" s="412"/>
      <c r="BE192" s="412"/>
      <c r="BF192" s="412"/>
      <c r="BG192" s="412"/>
      <c r="BH192" s="412"/>
      <c r="BI192" s="412"/>
      <c r="BJ192" s="412"/>
      <c r="BK192" s="412"/>
      <c r="BL192" s="412"/>
      <c r="BM192" s="412"/>
      <c r="BN192" s="338"/>
      <c r="BO192" s="338"/>
      <c r="BP192" s="338"/>
      <c r="BQ192" s="338"/>
      <c r="BR192" s="338"/>
      <c r="BS192" s="338"/>
      <c r="BT192" s="338"/>
      <c r="BU192" s="338"/>
      <c r="BV192" s="338"/>
      <c r="BW192" s="338"/>
      <c r="BX192" s="338"/>
      <c r="BY192" s="338"/>
      <c r="BZ192" s="338"/>
      <c r="CA192" s="338"/>
      <c r="CB192" s="338"/>
      <c r="CC192" s="338"/>
      <c r="CD192" s="338"/>
      <c r="CE192" s="338"/>
      <c r="CF192" s="338"/>
    </row>
    <row r="193" spans="1:84" ht="16.5">
      <c r="A193" s="429"/>
      <c r="B193" s="430" t="s">
        <v>975</v>
      </c>
      <c r="C193" s="645"/>
      <c r="D193" s="548" t="str">
        <f t="shared" si="4"/>
        <v> </v>
      </c>
      <c r="E193" s="548" t="str">
        <f t="shared" si="5"/>
        <v>X</v>
      </c>
      <c r="F193" s="778" t="s">
        <v>1289</v>
      </c>
      <c r="G193" s="781"/>
      <c r="H193" s="779">
        <f>$C$193+$G$193</f>
        <v>0</v>
      </c>
      <c r="N193" s="414"/>
      <c r="O193" s="414"/>
      <c r="P193" s="414"/>
      <c r="Q193" s="412"/>
      <c r="R193" s="412"/>
      <c r="S193" s="412"/>
      <c r="T193" s="412"/>
      <c r="U193" s="412"/>
      <c r="V193" s="412"/>
      <c r="W193" s="412"/>
      <c r="X193" s="412"/>
      <c r="Y193" s="412"/>
      <c r="Z193" s="412"/>
      <c r="AA193" s="412"/>
      <c r="AB193" s="412"/>
      <c r="AC193" s="412"/>
      <c r="AD193" s="412"/>
      <c r="AE193" s="412"/>
      <c r="AF193" s="412"/>
      <c r="AG193" s="412"/>
      <c r="AH193" s="412"/>
      <c r="AI193" s="412"/>
      <c r="AJ193" s="412"/>
      <c r="AK193" s="412"/>
      <c r="AL193" s="412"/>
      <c r="AM193" s="412"/>
      <c r="AN193" s="412"/>
      <c r="AO193" s="412"/>
      <c r="AP193" s="412"/>
      <c r="AQ193" s="412"/>
      <c r="AR193" s="412"/>
      <c r="AS193" s="412"/>
      <c r="AT193" s="412"/>
      <c r="AU193" s="412"/>
      <c r="AV193" s="412"/>
      <c r="AW193" s="412"/>
      <c r="AX193" s="412"/>
      <c r="AY193" s="412"/>
      <c r="AZ193" s="412"/>
      <c r="BA193" s="412"/>
      <c r="BB193" s="412"/>
      <c r="BC193" s="412"/>
      <c r="BD193" s="412"/>
      <c r="BE193" s="412"/>
      <c r="BF193" s="412"/>
      <c r="BG193" s="412"/>
      <c r="BH193" s="412"/>
      <c r="BI193" s="412"/>
      <c r="BJ193" s="412"/>
      <c r="BK193" s="412"/>
      <c r="BL193" s="412"/>
      <c r="BM193" s="412"/>
      <c r="BN193" s="338"/>
      <c r="BO193" s="338"/>
      <c r="BP193" s="338"/>
      <c r="BQ193" s="338"/>
      <c r="BR193" s="338"/>
      <c r="BS193" s="338"/>
      <c r="BT193" s="338"/>
      <c r="BU193" s="338"/>
      <c r="BV193" s="338"/>
      <c r="BW193" s="338"/>
      <c r="BX193" s="338"/>
      <c r="BY193" s="338"/>
      <c r="BZ193" s="338"/>
      <c r="CA193" s="338"/>
      <c r="CB193" s="338"/>
      <c r="CC193" s="338"/>
      <c r="CD193" s="338"/>
      <c r="CE193" s="338"/>
      <c r="CF193" s="338"/>
    </row>
    <row r="194" spans="1:84" ht="16.5">
      <c r="A194" s="429"/>
      <c r="B194" s="430" t="s">
        <v>162</v>
      </c>
      <c r="C194" s="645"/>
      <c r="D194" s="548" t="str">
        <f t="shared" si="4"/>
        <v> </v>
      </c>
      <c r="E194" s="548" t="str">
        <f t="shared" si="5"/>
        <v>X</v>
      </c>
      <c r="F194" s="778" t="s">
        <v>1289</v>
      </c>
      <c r="G194" s="781"/>
      <c r="H194" s="779">
        <f>$C$194+$G$194</f>
        <v>0</v>
      </c>
      <c r="L194" s="473"/>
      <c r="M194" s="414"/>
      <c r="N194" s="414"/>
      <c r="O194" s="414"/>
      <c r="P194" s="414"/>
      <c r="Q194" s="412"/>
      <c r="R194" s="412"/>
      <c r="S194" s="412"/>
      <c r="T194" s="412"/>
      <c r="U194" s="412"/>
      <c r="V194" s="412"/>
      <c r="W194" s="412"/>
      <c r="X194" s="412"/>
      <c r="Y194" s="412"/>
      <c r="Z194" s="412"/>
      <c r="AA194" s="412"/>
      <c r="AB194" s="412"/>
      <c r="AC194" s="412"/>
      <c r="AD194" s="412"/>
      <c r="AE194" s="412"/>
      <c r="AF194" s="412"/>
      <c r="AG194" s="412"/>
      <c r="AH194" s="412"/>
      <c r="AI194" s="412"/>
      <c r="AJ194" s="412"/>
      <c r="AK194" s="412"/>
      <c r="AL194" s="412"/>
      <c r="AM194" s="412"/>
      <c r="AN194" s="412"/>
      <c r="AO194" s="412"/>
      <c r="AP194" s="412"/>
      <c r="AQ194" s="412"/>
      <c r="AR194" s="412"/>
      <c r="AS194" s="412"/>
      <c r="AT194" s="412"/>
      <c r="AU194" s="412"/>
      <c r="AV194" s="412"/>
      <c r="AW194" s="412"/>
      <c r="AX194" s="412"/>
      <c r="AY194" s="412"/>
      <c r="AZ194" s="412"/>
      <c r="BA194" s="412"/>
      <c r="BB194" s="412"/>
      <c r="BC194" s="412"/>
      <c r="BD194" s="412"/>
      <c r="BE194" s="412"/>
      <c r="BF194" s="412"/>
      <c r="BG194" s="412"/>
      <c r="BH194" s="412"/>
      <c r="BI194" s="412"/>
      <c r="BJ194" s="412"/>
      <c r="BK194" s="412"/>
      <c r="BL194" s="412"/>
      <c r="BM194" s="412"/>
      <c r="BN194" s="338"/>
      <c r="BO194" s="338"/>
      <c r="BP194" s="338"/>
      <c r="BQ194" s="338"/>
      <c r="BR194" s="338"/>
      <c r="BS194" s="338"/>
      <c r="BT194" s="338"/>
      <c r="BU194" s="338"/>
      <c r="BV194" s="338"/>
      <c r="BW194" s="338"/>
      <c r="BX194" s="338"/>
      <c r="BY194" s="338"/>
      <c r="BZ194" s="338"/>
      <c r="CA194" s="338"/>
      <c r="CB194" s="338"/>
      <c r="CC194" s="338"/>
      <c r="CD194" s="338"/>
      <c r="CE194" s="338"/>
      <c r="CF194" s="338"/>
    </row>
    <row r="195" spans="1:84" ht="16.5">
      <c r="A195" s="429"/>
      <c r="B195" s="430" t="s">
        <v>659</v>
      </c>
      <c r="C195" s="645"/>
      <c r="D195" s="548" t="str">
        <f t="shared" si="4"/>
        <v> </v>
      </c>
      <c r="E195" s="548" t="str">
        <f t="shared" si="5"/>
        <v>X</v>
      </c>
      <c r="F195" s="778" t="s">
        <v>1289</v>
      </c>
      <c r="G195" s="781"/>
      <c r="H195" s="779">
        <f>$C$195+$G$195</f>
        <v>0</v>
      </c>
      <c r="N195" s="414"/>
      <c r="O195" s="414"/>
      <c r="P195" s="414"/>
      <c r="Q195" s="412"/>
      <c r="R195" s="412"/>
      <c r="S195" s="412"/>
      <c r="T195" s="412"/>
      <c r="U195" s="412"/>
      <c r="V195" s="412"/>
      <c r="W195" s="412"/>
      <c r="X195" s="412"/>
      <c r="Y195" s="412"/>
      <c r="Z195" s="412"/>
      <c r="AA195" s="412"/>
      <c r="AB195" s="412"/>
      <c r="AC195" s="412"/>
      <c r="AD195" s="412"/>
      <c r="AE195" s="412"/>
      <c r="AF195" s="412"/>
      <c r="AG195" s="412"/>
      <c r="AH195" s="412"/>
      <c r="AI195" s="412"/>
      <c r="AJ195" s="412"/>
      <c r="AK195" s="412"/>
      <c r="AL195" s="412"/>
      <c r="AM195" s="412"/>
      <c r="AN195" s="412"/>
      <c r="AO195" s="412"/>
      <c r="AP195" s="412"/>
      <c r="AQ195" s="412"/>
      <c r="AR195" s="412"/>
      <c r="AS195" s="412"/>
      <c r="AT195" s="412"/>
      <c r="AU195" s="412"/>
      <c r="AV195" s="412"/>
      <c r="AW195" s="412"/>
      <c r="AX195" s="412"/>
      <c r="AY195" s="412"/>
      <c r="AZ195" s="412"/>
      <c r="BA195" s="412"/>
      <c r="BB195" s="412"/>
      <c r="BC195" s="412"/>
      <c r="BD195" s="412"/>
      <c r="BE195" s="412"/>
      <c r="BF195" s="412"/>
      <c r="BG195" s="412"/>
      <c r="BH195" s="412"/>
      <c r="BI195" s="412"/>
      <c r="BJ195" s="412"/>
      <c r="BK195" s="412"/>
      <c r="BL195" s="412"/>
      <c r="BM195" s="412"/>
      <c r="BN195" s="338"/>
      <c r="BO195" s="338"/>
      <c r="BP195" s="338"/>
      <c r="BQ195" s="338"/>
      <c r="BR195" s="338"/>
      <c r="BS195" s="338"/>
      <c r="BT195" s="338"/>
      <c r="BU195" s="338"/>
      <c r="BV195" s="338"/>
      <c r="BW195" s="338"/>
      <c r="BX195" s="338"/>
      <c r="BY195" s="338"/>
      <c r="BZ195" s="338"/>
      <c r="CA195" s="338"/>
      <c r="CB195" s="338"/>
      <c r="CC195" s="338"/>
      <c r="CD195" s="338"/>
      <c r="CE195" s="338"/>
      <c r="CF195" s="338"/>
    </row>
    <row r="196" spans="1:84" ht="16.5">
      <c r="A196" s="429"/>
      <c r="B196" s="430" t="s">
        <v>660</v>
      </c>
      <c r="C196" s="645"/>
      <c r="D196" s="548" t="str">
        <f t="shared" si="4"/>
        <v> </v>
      </c>
      <c r="E196" s="548" t="str">
        <f t="shared" si="5"/>
        <v>X</v>
      </c>
      <c r="F196" s="778" t="s">
        <v>1289</v>
      </c>
      <c r="G196" s="781"/>
      <c r="H196" s="779">
        <f>$C$196+$G$196</f>
        <v>0</v>
      </c>
      <c r="I196" s="429"/>
      <c r="J196" s="686" t="s">
        <v>74</v>
      </c>
      <c r="K196" s="687">
        <f>H193+H194+H195+H196</f>
        <v>0</v>
      </c>
      <c r="N196" s="414"/>
      <c r="O196" s="414"/>
      <c r="P196" s="414"/>
      <c r="Q196" s="412"/>
      <c r="R196" s="412"/>
      <c r="S196" s="412"/>
      <c r="T196" s="412"/>
      <c r="U196" s="412"/>
      <c r="V196" s="412"/>
      <c r="W196" s="412"/>
      <c r="X196" s="412"/>
      <c r="Y196" s="412"/>
      <c r="Z196" s="412"/>
      <c r="AA196" s="412"/>
      <c r="AB196" s="412"/>
      <c r="AC196" s="412"/>
      <c r="AD196" s="412"/>
      <c r="AE196" s="412"/>
      <c r="AF196" s="412"/>
      <c r="AG196" s="412"/>
      <c r="AH196" s="412"/>
      <c r="AI196" s="412"/>
      <c r="AJ196" s="412"/>
      <c r="AK196" s="412"/>
      <c r="AL196" s="412"/>
      <c r="AM196" s="412"/>
      <c r="AN196" s="412"/>
      <c r="AO196" s="412"/>
      <c r="AP196" s="412"/>
      <c r="AQ196" s="412"/>
      <c r="AR196" s="412"/>
      <c r="AS196" s="412"/>
      <c r="AT196" s="412"/>
      <c r="AU196" s="412"/>
      <c r="AV196" s="412"/>
      <c r="AW196" s="412"/>
      <c r="AX196" s="412"/>
      <c r="AY196" s="412"/>
      <c r="AZ196" s="412"/>
      <c r="BA196" s="412"/>
      <c r="BB196" s="412"/>
      <c r="BC196" s="412"/>
      <c r="BD196" s="412"/>
      <c r="BE196" s="412"/>
      <c r="BF196" s="412"/>
      <c r="BG196" s="412"/>
      <c r="BH196" s="412"/>
      <c r="BI196" s="412"/>
      <c r="BJ196" s="412"/>
      <c r="BK196" s="412"/>
      <c r="BL196" s="412"/>
      <c r="BM196" s="412"/>
      <c r="BN196" s="338"/>
      <c r="BO196" s="338"/>
      <c r="BP196" s="338"/>
      <c r="BQ196" s="338"/>
      <c r="BR196" s="338"/>
      <c r="BS196" s="338"/>
      <c r="BT196" s="338"/>
      <c r="BU196" s="338"/>
      <c r="BV196" s="338"/>
      <c r="BW196" s="338"/>
      <c r="BX196" s="338"/>
      <c r="BY196" s="338"/>
      <c r="BZ196" s="338"/>
      <c r="CA196" s="338"/>
      <c r="CB196" s="338"/>
      <c r="CC196" s="338"/>
      <c r="CD196" s="338"/>
      <c r="CE196" s="338"/>
      <c r="CF196" s="338"/>
    </row>
    <row r="197" spans="1:84" ht="16.5">
      <c r="A197" s="429"/>
      <c r="B197" s="430" t="s">
        <v>961</v>
      </c>
      <c r="C197" s="645"/>
      <c r="D197" s="548" t="str">
        <f t="shared" si="4"/>
        <v> </v>
      </c>
      <c r="E197" s="548" t="str">
        <f t="shared" si="5"/>
        <v>X</v>
      </c>
      <c r="F197" s="778" t="s">
        <v>1289</v>
      </c>
      <c r="G197" s="781"/>
      <c r="H197" s="779">
        <f>$C$197+$G$197</f>
        <v>0</v>
      </c>
      <c r="I197" s="473"/>
      <c r="J197" s="473"/>
      <c r="K197" s="473"/>
      <c r="N197" s="414"/>
      <c r="O197" s="414"/>
      <c r="P197" s="414"/>
      <c r="Q197" s="412"/>
      <c r="R197" s="412" t="s">
        <v>388</v>
      </c>
      <c r="S197" s="412"/>
      <c r="T197" s="412"/>
      <c r="U197" s="412"/>
      <c r="V197" s="412"/>
      <c r="W197" s="412"/>
      <c r="X197" s="412"/>
      <c r="Y197" s="412"/>
      <c r="Z197" s="412"/>
      <c r="AA197" s="412"/>
      <c r="AB197" s="412"/>
      <c r="AC197" s="412"/>
      <c r="AD197" s="412"/>
      <c r="AE197" s="412"/>
      <c r="AF197" s="412"/>
      <c r="AG197" s="412"/>
      <c r="AH197" s="412"/>
      <c r="AI197" s="412"/>
      <c r="AJ197" s="412"/>
      <c r="AK197" s="412"/>
      <c r="AL197" s="412"/>
      <c r="AM197" s="412"/>
      <c r="AN197" s="412"/>
      <c r="AO197" s="412"/>
      <c r="AP197" s="412"/>
      <c r="AQ197" s="412"/>
      <c r="AR197" s="412"/>
      <c r="AS197" s="412"/>
      <c r="AT197" s="412"/>
      <c r="AU197" s="412"/>
      <c r="AV197" s="412"/>
      <c r="AW197" s="412"/>
      <c r="AX197" s="412"/>
      <c r="AY197" s="412"/>
      <c r="AZ197" s="412"/>
      <c r="BA197" s="412"/>
      <c r="BB197" s="412"/>
      <c r="BC197" s="412"/>
      <c r="BD197" s="412"/>
      <c r="BE197" s="412"/>
      <c r="BF197" s="412"/>
      <c r="BG197" s="412"/>
      <c r="BH197" s="412"/>
      <c r="BI197" s="412"/>
      <c r="BJ197" s="412"/>
      <c r="BK197" s="412"/>
      <c r="BL197" s="412"/>
      <c r="BM197" s="412"/>
      <c r="BN197" s="338"/>
      <c r="BO197" s="338"/>
      <c r="BP197" s="338"/>
      <c r="BQ197" s="338"/>
      <c r="BR197" s="338"/>
      <c r="BS197" s="338"/>
      <c r="BT197" s="338"/>
      <c r="BU197" s="338"/>
      <c r="BV197" s="338"/>
      <c r="BW197" s="338"/>
      <c r="BX197" s="338"/>
      <c r="BY197" s="338"/>
      <c r="BZ197" s="338"/>
      <c r="CA197" s="338"/>
      <c r="CB197" s="338"/>
      <c r="CC197" s="338"/>
      <c r="CD197" s="338"/>
      <c r="CE197" s="338"/>
      <c r="CF197" s="338"/>
    </row>
    <row r="198" spans="1:84" ht="12.75">
      <c r="A198" s="429"/>
      <c r="B198" s="430" t="s">
        <v>75</v>
      </c>
      <c r="C198" s="689">
        <f>SUM($C$190:$C$197)</f>
        <v>0</v>
      </c>
      <c r="D198" s="548" t="str">
        <f t="shared" si="4"/>
        <v> </v>
      </c>
      <c r="E198" s="548" t="str">
        <f t="shared" si="5"/>
        <v>X</v>
      </c>
      <c r="F198" s="549" t="s">
        <v>1289</v>
      </c>
      <c r="G198" s="780">
        <f>SUM($G$190:$G$197)</f>
        <v>0</v>
      </c>
      <c r="H198" s="679">
        <f>$C$198+$G$198</f>
        <v>0</v>
      </c>
      <c r="I198" s="473"/>
      <c r="J198" s="473"/>
      <c r="K198" s="473"/>
      <c r="L198" s="473"/>
      <c r="M198" s="414"/>
      <c r="N198" s="414"/>
      <c r="O198" s="414"/>
      <c r="P198" s="414"/>
      <c r="Q198" s="412"/>
      <c r="R198" s="412"/>
      <c r="S198" s="412"/>
      <c r="T198" s="412"/>
      <c r="U198" s="412"/>
      <c r="V198" s="412"/>
      <c r="W198" s="412"/>
      <c r="X198" s="412"/>
      <c r="Y198" s="412"/>
      <c r="Z198" s="412"/>
      <c r="AA198" s="412"/>
      <c r="AB198" s="412"/>
      <c r="AC198" s="412"/>
      <c r="AD198" s="412"/>
      <c r="AE198" s="412"/>
      <c r="AF198" s="412"/>
      <c r="AG198" s="412"/>
      <c r="AH198" s="412"/>
      <c r="AI198" s="412"/>
      <c r="AJ198" s="412"/>
      <c r="AK198" s="412"/>
      <c r="AL198" s="412"/>
      <c r="AM198" s="412"/>
      <c r="AN198" s="412"/>
      <c r="AO198" s="412"/>
      <c r="AP198" s="412"/>
      <c r="AQ198" s="412"/>
      <c r="AR198" s="412"/>
      <c r="AS198" s="412"/>
      <c r="AT198" s="412"/>
      <c r="AU198" s="412"/>
      <c r="AV198" s="412"/>
      <c r="AW198" s="412"/>
      <c r="AX198" s="412"/>
      <c r="AY198" s="412"/>
      <c r="AZ198" s="412"/>
      <c r="BA198" s="412"/>
      <c r="BB198" s="412"/>
      <c r="BC198" s="412"/>
      <c r="BD198" s="412"/>
      <c r="BE198" s="412"/>
      <c r="BF198" s="412"/>
      <c r="BG198" s="412"/>
      <c r="BH198" s="412"/>
      <c r="BI198" s="412"/>
      <c r="BJ198" s="412"/>
      <c r="BK198" s="412"/>
      <c r="BL198" s="412"/>
      <c r="BM198" s="412"/>
      <c r="BN198" s="338"/>
      <c r="BO198" s="338"/>
      <c r="BP198" s="338"/>
      <c r="BQ198" s="338"/>
      <c r="BR198" s="338"/>
      <c r="BS198" s="338"/>
      <c r="BT198" s="338"/>
      <c r="BU198" s="338"/>
      <c r="BV198" s="338"/>
      <c r="BW198" s="338"/>
      <c r="BX198" s="338"/>
      <c r="BY198" s="338"/>
      <c r="BZ198" s="338"/>
      <c r="CA198" s="338"/>
      <c r="CB198" s="338"/>
      <c r="CC198" s="338"/>
      <c r="CD198" s="338"/>
      <c r="CE198" s="338"/>
      <c r="CF198" s="338"/>
    </row>
    <row r="199" spans="1:84" ht="12.75">
      <c r="A199" s="405"/>
      <c r="B199" s="405"/>
      <c r="C199" s="405"/>
      <c r="D199" s="405"/>
      <c r="E199" s="405"/>
      <c r="F199" s="405"/>
      <c r="G199" s="405"/>
      <c r="H199" s="405"/>
      <c r="I199" s="414"/>
      <c r="J199" s="414"/>
      <c r="K199" s="414"/>
      <c r="L199" s="414"/>
      <c r="M199" s="414"/>
      <c r="N199" s="414"/>
      <c r="O199" s="414"/>
      <c r="P199" s="414"/>
      <c r="Q199" s="412"/>
      <c r="R199" s="412"/>
      <c r="S199" s="412"/>
      <c r="T199" s="412"/>
      <c r="U199" s="412"/>
      <c r="V199" s="412"/>
      <c r="W199" s="412"/>
      <c r="X199" s="412"/>
      <c r="Y199" s="412"/>
      <c r="Z199" s="412"/>
      <c r="AA199" s="412"/>
      <c r="AB199" s="412"/>
      <c r="AC199" s="412"/>
      <c r="AD199" s="412"/>
      <c r="AE199" s="412"/>
      <c r="AF199" s="412"/>
      <c r="AG199" s="412"/>
      <c r="AH199" s="412"/>
      <c r="AI199" s="412"/>
      <c r="AJ199" s="412"/>
      <c r="AK199" s="412"/>
      <c r="AL199" s="412"/>
      <c r="AM199" s="412"/>
      <c r="AN199" s="412"/>
      <c r="AO199" s="412"/>
      <c r="AP199" s="412"/>
      <c r="AQ199" s="412"/>
      <c r="AR199" s="412"/>
      <c r="AS199" s="412"/>
      <c r="AT199" s="412"/>
      <c r="AU199" s="412"/>
      <c r="AV199" s="412"/>
      <c r="AW199" s="412"/>
      <c r="AX199" s="412"/>
      <c r="AY199" s="412"/>
      <c r="AZ199" s="412"/>
      <c r="BA199" s="412"/>
      <c r="BB199" s="412"/>
      <c r="BC199" s="412"/>
      <c r="BD199" s="412"/>
      <c r="BE199" s="412"/>
      <c r="BF199" s="412"/>
      <c r="BG199" s="412"/>
      <c r="BH199" s="412"/>
      <c r="BI199" s="412"/>
      <c r="BJ199" s="412"/>
      <c r="BK199" s="412"/>
      <c r="BL199" s="412"/>
      <c r="BM199" s="412"/>
      <c r="BN199" s="338"/>
      <c r="BO199" s="338"/>
      <c r="BP199" s="338"/>
      <c r="BQ199" s="338"/>
      <c r="BR199" s="338"/>
      <c r="BS199" s="338"/>
      <c r="BT199" s="338"/>
      <c r="BU199" s="338"/>
      <c r="BV199" s="338"/>
      <c r="BW199" s="338"/>
      <c r="BX199" s="338"/>
      <c r="BY199" s="338"/>
      <c r="BZ199" s="338"/>
      <c r="CA199" s="338"/>
      <c r="CB199" s="338"/>
      <c r="CC199" s="338"/>
      <c r="CD199" s="338"/>
      <c r="CE199" s="338"/>
      <c r="CF199" s="338"/>
    </row>
    <row r="200" spans="1:84" ht="15">
      <c r="A200" s="690" t="s">
        <v>222</v>
      </c>
      <c r="B200" s="405"/>
      <c r="C200" s="405"/>
      <c r="D200" s="405"/>
      <c r="E200" s="405"/>
      <c r="F200" s="405"/>
      <c r="G200" s="691" t="s">
        <v>223</v>
      </c>
      <c r="H200" s="405"/>
      <c r="I200" s="405"/>
      <c r="J200" s="405"/>
      <c r="K200" s="405"/>
      <c r="L200" s="405"/>
      <c r="M200" s="405"/>
      <c r="N200" s="414"/>
      <c r="O200" s="414"/>
      <c r="P200" s="414"/>
      <c r="Q200" s="412"/>
      <c r="R200" s="412"/>
      <c r="S200" s="412"/>
      <c r="T200" s="412"/>
      <c r="U200" s="412"/>
      <c r="V200" s="412"/>
      <c r="W200" s="412"/>
      <c r="X200" s="412"/>
      <c r="Y200" s="412"/>
      <c r="Z200" s="412"/>
      <c r="AA200" s="412"/>
      <c r="AB200" s="412"/>
      <c r="AC200" s="412"/>
      <c r="AD200" s="412"/>
      <c r="AE200" s="412"/>
      <c r="AF200" s="412"/>
      <c r="AG200" s="412"/>
      <c r="AH200" s="412"/>
      <c r="AI200" s="412"/>
      <c r="AJ200" s="412"/>
      <c r="AK200" s="412"/>
      <c r="AL200" s="412"/>
      <c r="AM200" s="412"/>
      <c r="AN200" s="412"/>
      <c r="AO200" s="412"/>
      <c r="AP200" s="412"/>
      <c r="AQ200" s="412"/>
      <c r="AR200" s="412"/>
      <c r="AS200" s="412"/>
      <c r="AT200" s="412"/>
      <c r="AU200" s="412"/>
      <c r="AV200" s="412"/>
      <c r="AW200" s="412"/>
      <c r="AX200" s="412"/>
      <c r="AY200" s="412"/>
      <c r="AZ200" s="412"/>
      <c r="BA200" s="412"/>
      <c r="BB200" s="412"/>
      <c r="BC200" s="412"/>
      <c r="BD200" s="412"/>
      <c r="BE200" s="412"/>
      <c r="BF200" s="412"/>
      <c r="BG200" s="412"/>
      <c r="BH200" s="412"/>
      <c r="BI200" s="412"/>
      <c r="BJ200" s="412"/>
      <c r="BK200" s="412"/>
      <c r="BL200" s="412"/>
      <c r="BM200" s="412"/>
      <c r="BN200" s="338"/>
      <c r="BO200" s="338"/>
      <c r="BP200" s="338"/>
      <c r="BQ200" s="338"/>
      <c r="BR200" s="338"/>
      <c r="BS200" s="338"/>
      <c r="BT200" s="338"/>
      <c r="BU200" s="338"/>
      <c r="BV200" s="338"/>
      <c r="BW200" s="338"/>
      <c r="BX200" s="338"/>
      <c r="BY200" s="338"/>
      <c r="BZ200" s="338"/>
      <c r="CA200" s="338"/>
      <c r="CB200" s="338"/>
      <c r="CC200" s="338"/>
      <c r="CD200" s="338"/>
      <c r="CE200" s="338"/>
      <c r="CF200" s="338"/>
    </row>
    <row r="201" spans="1:84" ht="12.75">
      <c r="A201" s="462"/>
      <c r="B201" s="462"/>
      <c r="C201" s="462"/>
      <c r="D201" s="462"/>
      <c r="E201" s="462"/>
      <c r="F201" s="405"/>
      <c r="G201" s="405"/>
      <c r="H201" s="405"/>
      <c r="I201" s="405"/>
      <c r="J201" s="405"/>
      <c r="K201" s="405"/>
      <c r="L201" s="405"/>
      <c r="M201" s="405"/>
      <c r="N201" s="414"/>
      <c r="O201" s="414"/>
      <c r="P201" s="414"/>
      <c r="Q201" s="412"/>
      <c r="R201" s="412"/>
      <c r="S201" s="412"/>
      <c r="T201" s="412"/>
      <c r="U201" s="412"/>
      <c r="V201" s="412"/>
      <c r="W201" s="412"/>
      <c r="X201" s="412"/>
      <c r="Y201" s="412"/>
      <c r="Z201" s="412"/>
      <c r="AA201" s="412"/>
      <c r="AB201" s="412"/>
      <c r="AC201" s="412"/>
      <c r="AD201" s="412"/>
      <c r="AE201" s="412"/>
      <c r="AF201" s="412"/>
      <c r="AG201" s="412"/>
      <c r="AH201" s="412"/>
      <c r="AI201" s="412"/>
      <c r="AJ201" s="412"/>
      <c r="AK201" s="412"/>
      <c r="AL201" s="412"/>
      <c r="AM201" s="412"/>
      <c r="AN201" s="412"/>
      <c r="AO201" s="412"/>
      <c r="AP201" s="412"/>
      <c r="AQ201" s="412"/>
      <c r="AR201" s="412"/>
      <c r="AS201" s="412"/>
      <c r="AT201" s="412"/>
      <c r="AU201" s="412"/>
      <c r="AV201" s="412"/>
      <c r="AW201" s="412"/>
      <c r="AX201" s="412"/>
      <c r="AY201" s="412"/>
      <c r="AZ201" s="412"/>
      <c r="BA201" s="412"/>
      <c r="BB201" s="412"/>
      <c r="BC201" s="412"/>
      <c r="BD201" s="412"/>
      <c r="BE201" s="412"/>
      <c r="BF201" s="412"/>
      <c r="BG201" s="412"/>
      <c r="BH201" s="412"/>
      <c r="BI201" s="412"/>
      <c r="BJ201" s="412"/>
      <c r="BK201" s="412"/>
      <c r="BL201" s="412"/>
      <c r="BM201" s="412"/>
      <c r="BN201" s="338"/>
      <c r="BO201" s="338"/>
      <c r="BP201" s="338"/>
      <c r="BQ201" s="338"/>
      <c r="BR201" s="338"/>
      <c r="BS201" s="338"/>
      <c r="BT201" s="338"/>
      <c r="BU201" s="338"/>
      <c r="BV201" s="338"/>
      <c r="BW201" s="338"/>
      <c r="BX201" s="338"/>
      <c r="BY201" s="338"/>
      <c r="BZ201" s="338"/>
      <c r="CA201" s="338"/>
      <c r="CB201" s="338"/>
      <c r="CC201" s="338"/>
      <c r="CD201" s="338"/>
      <c r="CE201" s="338"/>
      <c r="CF201" s="338"/>
    </row>
    <row r="202" spans="1:84" ht="12.75">
      <c r="A202" s="402" t="s">
        <v>224</v>
      </c>
      <c r="B202" s="440"/>
      <c r="C202" s="440"/>
      <c r="D202" s="680" t="s">
        <v>1181</v>
      </c>
      <c r="E202" s="462"/>
      <c r="F202" s="405"/>
      <c r="G202" s="402" t="s">
        <v>615</v>
      </c>
      <c r="H202" s="440"/>
      <c r="I202" s="462"/>
      <c r="J202" s="462"/>
      <c r="K202" s="462"/>
      <c r="L202" s="405"/>
      <c r="M202" s="405"/>
      <c r="N202" s="414"/>
      <c r="O202" s="414"/>
      <c r="P202" s="414"/>
      <c r="Q202" s="412"/>
      <c r="R202" s="412"/>
      <c r="S202" s="412"/>
      <c r="T202" s="412"/>
      <c r="U202" s="412"/>
      <c r="V202" s="412"/>
      <c r="W202" s="412"/>
      <c r="X202" s="412"/>
      <c r="Y202" s="412"/>
      <c r="Z202" s="412"/>
      <c r="AA202" s="412"/>
      <c r="AB202" s="412"/>
      <c r="AC202" s="412"/>
      <c r="AD202" s="412"/>
      <c r="AE202" s="412"/>
      <c r="AF202" s="412"/>
      <c r="AG202" s="412"/>
      <c r="AH202" s="412"/>
      <c r="AI202" s="412"/>
      <c r="AJ202" s="412"/>
      <c r="AK202" s="412"/>
      <c r="AL202" s="412"/>
      <c r="AM202" s="412"/>
      <c r="AN202" s="412"/>
      <c r="AO202" s="412"/>
      <c r="AP202" s="412"/>
      <c r="AQ202" s="412"/>
      <c r="AR202" s="412"/>
      <c r="AS202" s="412"/>
      <c r="AT202" s="412"/>
      <c r="AU202" s="412"/>
      <c r="AV202" s="412"/>
      <c r="AW202" s="412"/>
      <c r="AX202" s="412"/>
      <c r="AY202" s="412"/>
      <c r="AZ202" s="412"/>
      <c r="BA202" s="412"/>
      <c r="BB202" s="412"/>
      <c r="BC202" s="412"/>
      <c r="BD202" s="412"/>
      <c r="BE202" s="412"/>
      <c r="BF202" s="412"/>
      <c r="BG202" s="412"/>
      <c r="BH202" s="412"/>
      <c r="BI202" s="412"/>
      <c r="BJ202" s="412"/>
      <c r="BK202" s="412"/>
      <c r="BL202" s="412"/>
      <c r="BM202" s="412"/>
      <c r="BN202" s="338"/>
      <c r="BO202" s="338"/>
      <c r="BP202" s="338"/>
      <c r="BQ202" s="338"/>
      <c r="BR202" s="338"/>
      <c r="BS202" s="338"/>
      <c r="BT202" s="338"/>
      <c r="BU202" s="338"/>
      <c r="BV202" s="338"/>
      <c r="BW202" s="338"/>
      <c r="BX202" s="338"/>
      <c r="BY202" s="338"/>
      <c r="BZ202" s="338"/>
      <c r="CA202" s="338"/>
      <c r="CB202" s="338"/>
      <c r="CC202" s="338"/>
      <c r="CD202" s="338"/>
      <c r="CE202" s="338"/>
      <c r="CF202" s="338"/>
    </row>
    <row r="203" spans="1:84" ht="12.75">
      <c r="A203" s="429"/>
      <c r="B203" s="547"/>
      <c r="C203" s="514" t="s">
        <v>616</v>
      </c>
      <c r="D203" s="845" t="e">
        <f>$H$167+$G$172</f>
        <v>#DIV/0!</v>
      </c>
      <c r="E203" s="462"/>
      <c r="F203" s="405"/>
      <c r="G203" s="680"/>
      <c r="H203" s="692" t="s">
        <v>163</v>
      </c>
      <c r="I203" s="693"/>
      <c r="J203" s="694"/>
      <c r="K203" s="694"/>
      <c r="L203" s="695"/>
      <c r="M203" s="405"/>
      <c r="N203" s="414"/>
      <c r="O203" s="414"/>
      <c r="P203" s="414"/>
      <c r="Q203" s="412"/>
      <c r="R203" s="412"/>
      <c r="S203" s="412"/>
      <c r="T203" s="412"/>
      <c r="U203" s="412"/>
      <c r="V203" s="412"/>
      <c r="W203" s="412"/>
      <c r="X203" s="412"/>
      <c r="Y203" s="412"/>
      <c r="Z203" s="412"/>
      <c r="AA203" s="412"/>
      <c r="AB203" s="412"/>
      <c r="AC203" s="412"/>
      <c r="AD203" s="412"/>
      <c r="AE203" s="412"/>
      <c r="AF203" s="412"/>
      <c r="AG203" s="412"/>
      <c r="AH203" s="412"/>
      <c r="AI203" s="412"/>
      <c r="AJ203" s="412"/>
      <c r="AK203" s="412"/>
      <c r="AL203" s="412"/>
      <c r="AM203" s="412"/>
      <c r="AN203" s="412"/>
      <c r="AO203" s="412"/>
      <c r="AP203" s="412"/>
      <c r="AQ203" s="412"/>
      <c r="AR203" s="412"/>
      <c r="AS203" s="412"/>
      <c r="AT203" s="412"/>
      <c r="AU203" s="412"/>
      <c r="AV203" s="412"/>
      <c r="AW203" s="412"/>
      <c r="AX203" s="412"/>
      <c r="AY203" s="412"/>
      <c r="AZ203" s="412"/>
      <c r="BA203" s="412"/>
      <c r="BB203" s="412"/>
      <c r="BC203" s="412"/>
      <c r="BD203" s="412"/>
      <c r="BE203" s="412"/>
      <c r="BF203" s="412"/>
      <c r="BG203" s="412"/>
      <c r="BH203" s="412"/>
      <c r="BI203" s="412"/>
      <c r="BJ203" s="412"/>
      <c r="BK203" s="412"/>
      <c r="BL203" s="412"/>
      <c r="BM203" s="412"/>
      <c r="BN203" s="338"/>
      <c r="BO203" s="338"/>
      <c r="BP203" s="338"/>
      <c r="BQ203" s="338"/>
      <c r="BR203" s="338"/>
      <c r="BS203" s="338"/>
      <c r="BT203" s="338"/>
      <c r="BU203" s="338"/>
      <c r="BV203" s="338"/>
      <c r="BW203" s="338"/>
      <c r="BX203" s="338"/>
      <c r="BY203" s="338"/>
      <c r="BZ203" s="338"/>
      <c r="CA203" s="338"/>
      <c r="CB203" s="338"/>
      <c r="CC203" s="338"/>
      <c r="CD203" s="338"/>
      <c r="CE203" s="338"/>
      <c r="CF203" s="338"/>
    </row>
    <row r="204" spans="1:84" ht="12.75">
      <c r="A204" s="429"/>
      <c r="B204" s="547"/>
      <c r="C204" s="514" t="s">
        <v>1225</v>
      </c>
      <c r="D204" s="845">
        <f>$J$137</f>
        <v>0</v>
      </c>
      <c r="E204" s="462"/>
      <c r="F204" s="405"/>
      <c r="G204" s="429"/>
      <c r="H204" s="514" t="s">
        <v>617</v>
      </c>
      <c r="I204" s="696"/>
      <c r="J204" s="440"/>
      <c r="K204" s="440"/>
      <c r="L204" s="438"/>
      <c r="M204" s="405"/>
      <c r="N204" s="414"/>
      <c r="O204" s="414"/>
      <c r="P204" s="414"/>
      <c r="Q204" s="412"/>
      <c r="R204" s="412"/>
      <c r="S204" s="412"/>
      <c r="T204" s="412"/>
      <c r="U204" s="412"/>
      <c r="V204" s="412"/>
      <c r="W204" s="412"/>
      <c r="X204" s="412"/>
      <c r="Y204" s="412"/>
      <c r="Z204" s="412"/>
      <c r="AA204" s="412"/>
      <c r="AB204" s="412"/>
      <c r="AC204" s="412"/>
      <c r="AD204" s="412"/>
      <c r="AE204" s="412"/>
      <c r="AF204" s="412"/>
      <c r="AG204" s="412"/>
      <c r="AH204" s="412"/>
      <c r="AI204" s="412"/>
      <c r="AJ204" s="412"/>
      <c r="AK204" s="412"/>
      <c r="AL204" s="412"/>
      <c r="AM204" s="412"/>
      <c r="AN204" s="412"/>
      <c r="AO204" s="412"/>
      <c r="AP204" s="412"/>
      <c r="AQ204" s="412"/>
      <c r="AR204" s="412"/>
      <c r="AS204" s="412"/>
      <c r="AT204" s="412"/>
      <c r="AU204" s="412"/>
      <c r="AV204" s="412"/>
      <c r="AW204" s="412"/>
      <c r="AX204" s="412"/>
      <c r="AY204" s="412"/>
      <c r="AZ204" s="412"/>
      <c r="BA204" s="412"/>
      <c r="BB204" s="412"/>
      <c r="BC204" s="412"/>
      <c r="BD204" s="412"/>
      <c r="BE204" s="412"/>
      <c r="BF204" s="412"/>
      <c r="BG204" s="412"/>
      <c r="BH204" s="412"/>
      <c r="BI204" s="412"/>
      <c r="BJ204" s="412"/>
      <c r="BK204" s="412"/>
      <c r="BL204" s="412"/>
      <c r="BM204" s="412"/>
      <c r="BN204" s="338"/>
      <c r="BO204" s="338"/>
      <c r="BP204" s="338"/>
      <c r="BQ204" s="338"/>
      <c r="BR204" s="338"/>
      <c r="BS204" s="338"/>
      <c r="BT204" s="338"/>
      <c r="BU204" s="338"/>
      <c r="BV204" s="338"/>
      <c r="BW204" s="338"/>
      <c r="BX204" s="338"/>
      <c r="BY204" s="338"/>
      <c r="BZ204" s="338"/>
      <c r="CA204" s="338"/>
      <c r="CB204" s="338"/>
      <c r="CC204" s="338"/>
      <c r="CD204" s="338"/>
      <c r="CE204" s="338"/>
      <c r="CF204" s="338"/>
    </row>
    <row r="205" spans="1:84" ht="12.75">
      <c r="A205" s="429"/>
      <c r="B205" s="547"/>
      <c r="C205" s="514" t="s">
        <v>1226</v>
      </c>
      <c r="D205" s="845" t="e">
        <f>$H$184+$H$167+$J$178</f>
        <v>#DIV/0!</v>
      </c>
      <c r="E205" s="462"/>
      <c r="F205" s="405"/>
      <c r="G205" s="429"/>
      <c r="H205" s="514" t="s">
        <v>618</v>
      </c>
      <c r="I205" s="697"/>
      <c r="J205" s="552" t="s">
        <v>337</v>
      </c>
      <c r="K205" s="552" t="s">
        <v>360</v>
      </c>
      <c r="L205" s="552" t="s">
        <v>228</v>
      </c>
      <c r="M205" s="405"/>
      <c r="N205" s="414"/>
      <c r="O205" s="414"/>
      <c r="P205" s="414"/>
      <c r="Q205" s="412"/>
      <c r="R205" s="412"/>
      <c r="S205" s="412"/>
      <c r="T205" s="412"/>
      <c r="U205" s="412"/>
      <c r="V205" s="412"/>
      <c r="W205" s="412"/>
      <c r="X205" s="412"/>
      <c r="Y205" s="412"/>
      <c r="Z205" s="412"/>
      <c r="AA205" s="412"/>
      <c r="AB205" s="412"/>
      <c r="AC205" s="412"/>
      <c r="AD205" s="412"/>
      <c r="AE205" s="412"/>
      <c r="AF205" s="412"/>
      <c r="AG205" s="412"/>
      <c r="AH205" s="412"/>
      <c r="AI205" s="412"/>
      <c r="AJ205" s="412"/>
      <c r="AK205" s="412"/>
      <c r="AL205" s="412"/>
      <c r="AM205" s="412"/>
      <c r="AN205" s="412"/>
      <c r="AO205" s="412"/>
      <c r="AP205" s="412"/>
      <c r="AQ205" s="412"/>
      <c r="AR205" s="412"/>
      <c r="AS205" s="412"/>
      <c r="AT205" s="412"/>
      <c r="AU205" s="412"/>
      <c r="AV205" s="412"/>
      <c r="AW205" s="412"/>
      <c r="AX205" s="412"/>
      <c r="AY205" s="412"/>
      <c r="AZ205" s="412"/>
      <c r="BA205" s="412"/>
      <c r="BB205" s="412"/>
      <c r="BC205" s="412"/>
      <c r="BD205" s="412"/>
      <c r="BE205" s="412"/>
      <c r="BF205" s="412"/>
      <c r="BG205" s="412"/>
      <c r="BH205" s="412"/>
      <c r="BI205" s="412"/>
      <c r="BJ205" s="412"/>
      <c r="BK205" s="412"/>
      <c r="BL205" s="412"/>
      <c r="BM205" s="412"/>
      <c r="BN205" s="338"/>
      <c r="BO205" s="338"/>
      <c r="BP205" s="338"/>
      <c r="BQ205" s="338"/>
      <c r="BR205" s="338"/>
      <c r="BS205" s="338"/>
      <c r="BT205" s="338"/>
      <c r="BU205" s="338"/>
      <c r="BV205" s="338"/>
      <c r="BW205" s="338"/>
      <c r="BX205" s="338"/>
      <c r="BY205" s="338"/>
      <c r="BZ205" s="338"/>
      <c r="CA205" s="338"/>
      <c r="CB205" s="338"/>
      <c r="CC205" s="338"/>
      <c r="CD205" s="338"/>
      <c r="CE205" s="338"/>
      <c r="CF205" s="338"/>
    </row>
    <row r="206" spans="1:84" ht="12.75">
      <c r="A206" s="429"/>
      <c r="B206" s="547"/>
      <c r="C206" s="514" t="s">
        <v>949</v>
      </c>
      <c r="D206" s="845">
        <f>$D$204-$H$185-$H$186</f>
        <v>0</v>
      </c>
      <c r="E206" s="462"/>
      <c r="F206" s="405"/>
      <c r="G206" s="429"/>
      <c r="H206" s="514" t="s">
        <v>229</v>
      </c>
      <c r="I206" s="657"/>
      <c r="J206" s="698"/>
      <c r="K206" s="698"/>
      <c r="L206" s="698"/>
      <c r="M206" s="405"/>
      <c r="N206" s="414"/>
      <c r="O206" s="414"/>
      <c r="P206" s="414"/>
      <c r="Q206" s="412"/>
      <c r="R206" s="412"/>
      <c r="S206" s="412"/>
      <c r="T206" s="412"/>
      <c r="U206" s="412"/>
      <c r="V206" s="412"/>
      <c r="W206" s="412"/>
      <c r="X206" s="412"/>
      <c r="Y206" s="412"/>
      <c r="Z206" s="412"/>
      <c r="AA206" s="412"/>
      <c r="AB206" s="412"/>
      <c r="AC206" s="412"/>
      <c r="AD206" s="412"/>
      <c r="AE206" s="412"/>
      <c r="AF206" s="412"/>
      <c r="AG206" s="412"/>
      <c r="AH206" s="412"/>
      <c r="AI206" s="412"/>
      <c r="AJ206" s="412"/>
      <c r="AK206" s="412"/>
      <c r="AL206" s="412"/>
      <c r="AM206" s="412"/>
      <c r="AN206" s="412"/>
      <c r="AO206" s="412"/>
      <c r="AP206" s="412"/>
      <c r="AQ206" s="412"/>
      <c r="AR206" s="412"/>
      <c r="AS206" s="412"/>
      <c r="AT206" s="412"/>
      <c r="AU206" s="412"/>
      <c r="AV206" s="412"/>
      <c r="AW206" s="412"/>
      <c r="AX206" s="412"/>
      <c r="AY206" s="412"/>
      <c r="AZ206" s="412"/>
      <c r="BA206" s="412"/>
      <c r="BB206" s="412"/>
      <c r="BC206" s="412"/>
      <c r="BD206" s="412"/>
      <c r="BE206" s="412"/>
      <c r="BF206" s="412"/>
      <c r="BG206" s="412"/>
      <c r="BH206" s="412"/>
      <c r="BI206" s="412"/>
      <c r="BJ206" s="412"/>
      <c r="BK206" s="412"/>
      <c r="BL206" s="412"/>
      <c r="BM206" s="412"/>
      <c r="BN206" s="338"/>
      <c r="BO206" s="338"/>
      <c r="BP206" s="338"/>
      <c r="BQ206" s="338"/>
      <c r="BR206" s="338"/>
      <c r="BS206" s="338"/>
      <c r="BT206" s="338"/>
      <c r="BU206" s="338"/>
      <c r="BV206" s="338"/>
      <c r="BW206" s="338"/>
      <c r="BX206" s="338"/>
      <c r="BY206" s="338"/>
      <c r="BZ206" s="338"/>
      <c r="CA206" s="338"/>
      <c r="CB206" s="338"/>
      <c r="CC206" s="338"/>
      <c r="CD206" s="338"/>
      <c r="CE206" s="338"/>
      <c r="CF206" s="338"/>
    </row>
    <row r="207" spans="1:84" ht="12.75">
      <c r="A207" s="440"/>
      <c r="B207" s="440"/>
      <c r="C207" s="440"/>
      <c r="D207" s="440"/>
      <c r="E207" s="440"/>
      <c r="F207" s="405"/>
      <c r="G207" s="412"/>
      <c r="H207" s="412"/>
      <c r="I207" s="412"/>
      <c r="J207" s="412"/>
      <c r="K207" s="412"/>
      <c r="L207" s="438"/>
      <c r="M207" s="405"/>
      <c r="N207" s="414"/>
      <c r="O207" s="414"/>
      <c r="P207" s="414"/>
      <c r="Q207" s="412"/>
      <c r="R207" s="412"/>
      <c r="S207" s="412"/>
      <c r="T207" s="412"/>
      <c r="U207" s="412"/>
      <c r="V207" s="412"/>
      <c r="W207" s="412"/>
      <c r="X207" s="412"/>
      <c r="Y207" s="412"/>
      <c r="Z207" s="412"/>
      <c r="AA207" s="412"/>
      <c r="AB207" s="412"/>
      <c r="AC207" s="412"/>
      <c r="AD207" s="412"/>
      <c r="AE207" s="412"/>
      <c r="AF207" s="412"/>
      <c r="AG207" s="412"/>
      <c r="AH207" s="412"/>
      <c r="AI207" s="412"/>
      <c r="AJ207" s="412"/>
      <c r="AK207" s="412"/>
      <c r="AL207" s="412"/>
      <c r="AM207" s="412"/>
      <c r="AN207" s="412"/>
      <c r="AO207" s="412"/>
      <c r="AP207" s="412"/>
      <c r="AQ207" s="412"/>
      <c r="AR207" s="412"/>
      <c r="AS207" s="412"/>
      <c r="AT207" s="412"/>
      <c r="AU207" s="412"/>
      <c r="AV207" s="412"/>
      <c r="AW207" s="412"/>
      <c r="AX207" s="412"/>
      <c r="AY207" s="412"/>
      <c r="AZ207" s="412"/>
      <c r="BA207" s="412"/>
      <c r="BB207" s="412"/>
      <c r="BC207" s="412"/>
      <c r="BD207" s="412"/>
      <c r="BE207" s="412"/>
      <c r="BF207" s="412"/>
      <c r="BG207" s="412"/>
      <c r="BH207" s="412"/>
      <c r="BI207" s="412"/>
      <c r="BJ207" s="412"/>
      <c r="BK207" s="412"/>
      <c r="BL207" s="412"/>
      <c r="BM207" s="412"/>
      <c r="BN207" s="338"/>
      <c r="BO207" s="338"/>
      <c r="BP207" s="338"/>
      <c r="BQ207" s="338"/>
      <c r="BR207" s="338"/>
      <c r="BS207" s="338"/>
      <c r="BT207" s="338"/>
      <c r="BU207" s="338"/>
      <c r="BV207" s="338"/>
      <c r="BW207" s="338"/>
      <c r="BX207" s="338"/>
      <c r="BY207" s="338"/>
      <c r="BZ207" s="338"/>
      <c r="CA207" s="338"/>
      <c r="CB207" s="338"/>
      <c r="CC207" s="338"/>
      <c r="CD207" s="338"/>
      <c r="CE207" s="338"/>
      <c r="CF207" s="338"/>
    </row>
    <row r="208" spans="1:84" ht="12.75">
      <c r="A208" s="402" t="s">
        <v>547</v>
      </c>
      <c r="B208" s="440"/>
      <c r="C208" s="440"/>
      <c r="D208" s="440"/>
      <c r="E208" s="462"/>
      <c r="F208" s="405"/>
      <c r="G208" s="402" t="s">
        <v>266</v>
      </c>
      <c r="H208" s="440"/>
      <c r="I208" s="462"/>
      <c r="J208" s="462"/>
      <c r="K208" s="440"/>
      <c r="L208" s="438"/>
      <c r="M208" s="405"/>
      <c r="N208" s="414"/>
      <c r="O208" s="414"/>
      <c r="P208" s="414"/>
      <c r="Q208" s="412"/>
      <c r="R208" s="412"/>
      <c r="S208" s="412"/>
      <c r="T208" s="412"/>
      <c r="U208" s="412"/>
      <c r="V208" s="412"/>
      <c r="W208" s="412"/>
      <c r="X208" s="412"/>
      <c r="Y208" s="412"/>
      <c r="Z208" s="412"/>
      <c r="AA208" s="412"/>
      <c r="AB208" s="412"/>
      <c r="AC208" s="412"/>
      <c r="AD208" s="412"/>
      <c r="AE208" s="412"/>
      <c r="AF208" s="412"/>
      <c r="AG208" s="412"/>
      <c r="AH208" s="412"/>
      <c r="AI208" s="412"/>
      <c r="AJ208" s="412"/>
      <c r="AK208" s="412"/>
      <c r="AL208" s="412"/>
      <c r="AM208" s="412"/>
      <c r="AN208" s="412"/>
      <c r="AO208" s="412"/>
      <c r="AP208" s="412"/>
      <c r="AQ208" s="412"/>
      <c r="AR208" s="412"/>
      <c r="AS208" s="412"/>
      <c r="AT208" s="412"/>
      <c r="AU208" s="412"/>
      <c r="AV208" s="412"/>
      <c r="AW208" s="412"/>
      <c r="AX208" s="412"/>
      <c r="AY208" s="412"/>
      <c r="AZ208" s="412"/>
      <c r="BA208" s="412"/>
      <c r="BB208" s="412"/>
      <c r="BC208" s="412"/>
      <c r="BD208" s="412"/>
      <c r="BE208" s="412"/>
      <c r="BF208" s="412"/>
      <c r="BG208" s="412"/>
      <c r="BH208" s="412"/>
      <c r="BI208" s="412"/>
      <c r="BJ208" s="412"/>
      <c r="BK208" s="412"/>
      <c r="BL208" s="412"/>
      <c r="BM208" s="412"/>
      <c r="BN208" s="338"/>
      <c r="BO208" s="338"/>
      <c r="BP208" s="338"/>
      <c r="BQ208" s="338"/>
      <c r="BR208" s="338"/>
      <c r="BS208" s="338"/>
      <c r="BT208" s="338"/>
      <c r="BU208" s="338"/>
      <c r="BV208" s="338"/>
      <c r="BW208" s="338"/>
      <c r="BX208" s="338"/>
      <c r="BY208" s="338"/>
      <c r="BZ208" s="338"/>
      <c r="CA208" s="338"/>
      <c r="CB208" s="338"/>
      <c r="CC208" s="338"/>
      <c r="CD208" s="338"/>
      <c r="CE208" s="338"/>
      <c r="CF208" s="338"/>
    </row>
    <row r="209" spans="1:84" ht="12.75">
      <c r="A209" s="429"/>
      <c r="B209" s="547"/>
      <c r="C209" s="547"/>
      <c r="D209" s="514" t="s">
        <v>258</v>
      </c>
      <c r="E209" s="845">
        <f>$AJ$60</f>
        <v>0</v>
      </c>
      <c r="F209" s="405"/>
      <c r="G209" s="429"/>
      <c r="H209" s="547"/>
      <c r="I209" s="517" t="s">
        <v>163</v>
      </c>
      <c r="J209" s="693"/>
      <c r="K209" s="558"/>
      <c r="L209" s="695"/>
      <c r="M209" s="405"/>
      <c r="N209" s="414"/>
      <c r="O209" s="414"/>
      <c r="P209" s="414"/>
      <c r="Q209" s="412"/>
      <c r="R209" s="412"/>
      <c r="S209" s="412"/>
      <c r="T209" s="412"/>
      <c r="U209" s="412"/>
      <c r="V209" s="412"/>
      <c r="W209" s="412"/>
      <c r="X209" s="412"/>
      <c r="Y209" s="412"/>
      <c r="Z209" s="412"/>
      <c r="AA209" s="412"/>
      <c r="AB209" s="412"/>
      <c r="AC209" s="412"/>
      <c r="AD209" s="412"/>
      <c r="AE209" s="412"/>
      <c r="AF209" s="412"/>
      <c r="AG209" s="412"/>
      <c r="AH209" s="412"/>
      <c r="AI209" s="412"/>
      <c r="AJ209" s="412"/>
      <c r="AK209" s="412"/>
      <c r="AL209" s="412"/>
      <c r="AM209" s="412"/>
      <c r="AN209" s="412"/>
      <c r="AO209" s="412"/>
      <c r="AP209" s="412"/>
      <c r="AQ209" s="412"/>
      <c r="AR209" s="412"/>
      <c r="AS209" s="412"/>
      <c r="AT209" s="412"/>
      <c r="AU209" s="412"/>
      <c r="AV209" s="412"/>
      <c r="AW209" s="412"/>
      <c r="AX209" s="412"/>
      <c r="AY209" s="412"/>
      <c r="AZ209" s="412"/>
      <c r="BA209" s="412"/>
      <c r="BB209" s="412"/>
      <c r="BC209" s="412"/>
      <c r="BD209" s="412"/>
      <c r="BE209" s="412"/>
      <c r="BF209" s="412"/>
      <c r="BG209" s="412"/>
      <c r="BH209" s="412"/>
      <c r="BI209" s="412"/>
      <c r="BJ209" s="412"/>
      <c r="BK209" s="412"/>
      <c r="BL209" s="412"/>
      <c r="BM209" s="412"/>
      <c r="BN209" s="338"/>
      <c r="BO209" s="338"/>
      <c r="BP209" s="338"/>
      <c r="BQ209" s="338"/>
      <c r="BR209" s="338"/>
      <c r="BS209" s="338"/>
      <c r="BT209" s="338"/>
      <c r="BU209" s="338"/>
      <c r="BV209" s="338"/>
      <c r="BW209" s="338"/>
      <c r="BX209" s="338"/>
      <c r="BY209" s="338"/>
      <c r="BZ209" s="338"/>
      <c r="CA209" s="338"/>
      <c r="CB209" s="338"/>
      <c r="CC209" s="338"/>
      <c r="CD209" s="338"/>
      <c r="CE209" s="338"/>
      <c r="CF209" s="338"/>
    </row>
    <row r="210" spans="1:84" ht="12.75">
      <c r="A210" s="429"/>
      <c r="B210" s="547"/>
      <c r="C210" s="547"/>
      <c r="D210" s="514" t="s">
        <v>240</v>
      </c>
      <c r="E210" s="845">
        <f>$AJ$55</f>
        <v>0</v>
      </c>
      <c r="F210" s="405"/>
      <c r="G210" s="429"/>
      <c r="H210" s="547"/>
      <c r="I210" s="514" t="s">
        <v>404</v>
      </c>
      <c r="J210" s="696"/>
      <c r="K210" s="462"/>
      <c r="L210" s="405"/>
      <c r="M210" s="405"/>
      <c r="N210" s="414"/>
      <c r="O210" s="414"/>
      <c r="P210" s="414"/>
      <c r="Q210" s="412"/>
      <c r="R210" s="412"/>
      <c r="S210" s="412"/>
      <c r="T210" s="412"/>
      <c r="U210" s="412"/>
      <c r="V210" s="412"/>
      <c r="W210" s="412"/>
      <c r="X210" s="412"/>
      <c r="Y210" s="412"/>
      <c r="Z210" s="412"/>
      <c r="AA210" s="412"/>
      <c r="AB210" s="412"/>
      <c r="AC210" s="412"/>
      <c r="AD210" s="412"/>
      <c r="AE210" s="412"/>
      <c r="AF210" s="412"/>
      <c r="AG210" s="412"/>
      <c r="AH210" s="412"/>
      <c r="AI210" s="412"/>
      <c r="AJ210" s="412"/>
      <c r="AK210" s="412"/>
      <c r="AL210" s="412"/>
      <c r="AM210" s="412"/>
      <c r="AN210" s="412"/>
      <c r="AO210" s="412"/>
      <c r="AP210" s="412"/>
      <c r="AQ210" s="412"/>
      <c r="AR210" s="412"/>
      <c r="AS210" s="412"/>
      <c r="AT210" s="412"/>
      <c r="AU210" s="412"/>
      <c r="AV210" s="412"/>
      <c r="AW210" s="412"/>
      <c r="AX210" s="412"/>
      <c r="AY210" s="412"/>
      <c r="AZ210" s="412"/>
      <c r="BA210" s="412"/>
      <c r="BB210" s="412"/>
      <c r="BC210" s="412"/>
      <c r="BD210" s="412"/>
      <c r="BE210" s="412"/>
      <c r="BF210" s="412"/>
      <c r="BG210" s="412"/>
      <c r="BH210" s="412"/>
      <c r="BI210" s="412"/>
      <c r="BJ210" s="412"/>
      <c r="BK210" s="412"/>
      <c r="BL210" s="412"/>
      <c r="BM210" s="412"/>
      <c r="BN210" s="338"/>
      <c r="BO210" s="338"/>
      <c r="BP210" s="338"/>
      <c r="BQ210" s="338"/>
      <c r="BR210" s="338"/>
      <c r="BS210" s="338"/>
      <c r="BT210" s="338"/>
      <c r="BU210" s="338"/>
      <c r="BV210" s="338"/>
      <c r="BW210" s="338"/>
      <c r="BX210" s="338"/>
      <c r="BY210" s="338"/>
      <c r="BZ210" s="338"/>
      <c r="CA210" s="338"/>
      <c r="CB210" s="338"/>
      <c r="CC210" s="338"/>
      <c r="CD210" s="338"/>
      <c r="CE210" s="338"/>
      <c r="CF210" s="338"/>
    </row>
    <row r="211" spans="1:84" ht="12.75">
      <c r="A211" s="462"/>
      <c r="B211" s="462"/>
      <c r="C211" s="462"/>
      <c r="D211" s="462"/>
      <c r="E211" s="462"/>
      <c r="F211" s="405"/>
      <c r="G211" s="405"/>
      <c r="H211" s="405"/>
      <c r="I211" s="405"/>
      <c r="J211" s="405"/>
      <c r="K211" s="405"/>
      <c r="L211" s="405"/>
      <c r="M211" s="405"/>
      <c r="N211" s="414"/>
      <c r="O211" s="414"/>
      <c r="P211" s="414"/>
      <c r="Q211" s="412"/>
      <c r="R211" s="412"/>
      <c r="S211" s="412"/>
      <c r="T211" s="412"/>
      <c r="U211" s="412"/>
      <c r="V211" s="412"/>
      <c r="W211" s="412"/>
      <c r="X211" s="412"/>
      <c r="Y211" s="412"/>
      <c r="Z211" s="412"/>
      <c r="AA211" s="412"/>
      <c r="AB211" s="412"/>
      <c r="AC211" s="412"/>
      <c r="AD211" s="412"/>
      <c r="AE211" s="412"/>
      <c r="AF211" s="412"/>
      <c r="AG211" s="412"/>
      <c r="AH211" s="412"/>
      <c r="AI211" s="412"/>
      <c r="AJ211" s="412"/>
      <c r="AK211" s="412"/>
      <c r="AL211" s="412"/>
      <c r="AM211" s="412"/>
      <c r="AN211" s="412"/>
      <c r="AO211" s="412"/>
      <c r="AP211" s="412"/>
      <c r="AQ211" s="412"/>
      <c r="AR211" s="412"/>
      <c r="AS211" s="412"/>
      <c r="AT211" s="412"/>
      <c r="AU211" s="412"/>
      <c r="AV211" s="412"/>
      <c r="AW211" s="412"/>
      <c r="AX211" s="412"/>
      <c r="AY211" s="412"/>
      <c r="AZ211" s="412"/>
      <c r="BA211" s="412"/>
      <c r="BB211" s="412"/>
      <c r="BC211" s="412"/>
      <c r="BD211" s="412"/>
      <c r="BE211" s="412"/>
      <c r="BF211" s="412"/>
      <c r="BG211" s="412"/>
      <c r="BH211" s="412"/>
      <c r="BI211" s="412"/>
      <c r="BJ211" s="412"/>
      <c r="BK211" s="412"/>
      <c r="BL211" s="412"/>
      <c r="BM211" s="412"/>
      <c r="BN211" s="338"/>
      <c r="BO211" s="338"/>
      <c r="BP211" s="338"/>
      <c r="BQ211" s="338"/>
      <c r="BR211" s="338"/>
      <c r="BS211" s="338"/>
      <c r="BT211" s="338"/>
      <c r="BU211" s="338"/>
      <c r="BV211" s="338"/>
      <c r="BW211" s="338"/>
      <c r="BX211" s="338"/>
      <c r="BY211" s="338"/>
      <c r="BZ211" s="338"/>
      <c r="CA211" s="338"/>
      <c r="CB211" s="338"/>
      <c r="CC211" s="338"/>
      <c r="CD211" s="338"/>
      <c r="CE211" s="338"/>
      <c r="CF211" s="338"/>
    </row>
    <row r="212" spans="1:84" ht="16.5">
      <c r="A212" s="402" t="s">
        <v>594</v>
      </c>
      <c r="B212" s="440"/>
      <c r="C212" s="440"/>
      <c r="D212" s="440"/>
      <c r="E212" s="545" t="s">
        <v>47</v>
      </c>
      <c r="F212" s="545" t="s">
        <v>1269</v>
      </c>
      <c r="G212" s="405"/>
      <c r="H212" s="405"/>
      <c r="I212" s="405"/>
      <c r="J212" s="405"/>
      <c r="K212" s="405"/>
      <c r="L212" s="405"/>
      <c r="M212" s="405"/>
      <c r="N212" s="414"/>
      <c r="O212" s="414"/>
      <c r="P212" s="414"/>
      <c r="Q212" s="412"/>
      <c r="R212" s="412"/>
      <c r="S212" s="412"/>
      <c r="T212" s="412"/>
      <c r="U212" s="412"/>
      <c r="V212" s="412"/>
      <c r="W212" s="412"/>
      <c r="X212" s="412"/>
      <c r="Y212" s="412"/>
      <c r="Z212" s="412"/>
      <c r="AA212" s="412"/>
      <c r="AB212" s="412"/>
      <c r="AC212" s="412"/>
      <c r="AD212" s="412"/>
      <c r="AE212" s="412"/>
      <c r="AF212" s="412"/>
      <c r="AG212" s="412"/>
      <c r="AH212" s="412"/>
      <c r="AI212" s="412"/>
      <c r="AJ212" s="412"/>
      <c r="AK212" s="412"/>
      <c r="AL212" s="412"/>
      <c r="AM212" s="412"/>
      <c r="AN212" s="412"/>
      <c r="AO212" s="412"/>
      <c r="AP212" s="412"/>
      <c r="AQ212" s="412"/>
      <c r="AR212" s="412"/>
      <c r="AS212" s="412"/>
      <c r="AT212" s="412"/>
      <c r="AU212" s="412"/>
      <c r="AV212" s="412"/>
      <c r="AW212" s="412"/>
      <c r="AX212" s="412"/>
      <c r="AY212" s="412"/>
      <c r="AZ212" s="412"/>
      <c r="BA212" s="412"/>
      <c r="BB212" s="412"/>
      <c r="BC212" s="412"/>
      <c r="BD212" s="412"/>
      <c r="BE212" s="412"/>
      <c r="BF212" s="412"/>
      <c r="BG212" s="412"/>
      <c r="BH212" s="412"/>
      <c r="BI212" s="412"/>
      <c r="BJ212" s="412"/>
      <c r="BK212" s="412"/>
      <c r="BL212" s="412"/>
      <c r="BM212" s="412"/>
      <c r="BN212" s="338"/>
      <c r="BO212" s="338"/>
      <c r="BP212" s="338"/>
      <c r="BQ212" s="338"/>
      <c r="BR212" s="338"/>
      <c r="BS212" s="338"/>
      <c r="BT212" s="338"/>
      <c r="BU212" s="338"/>
      <c r="BV212" s="338"/>
      <c r="BW212" s="338"/>
      <c r="BX212" s="338"/>
      <c r="BY212" s="338"/>
      <c r="BZ212" s="338"/>
      <c r="CA212" s="338"/>
      <c r="CB212" s="338"/>
      <c r="CC212" s="338"/>
      <c r="CD212" s="338"/>
      <c r="CE212" s="338"/>
      <c r="CF212" s="338"/>
    </row>
    <row r="213" spans="1:84" ht="16.5">
      <c r="A213" s="429"/>
      <c r="B213" s="547"/>
      <c r="C213" s="547"/>
      <c r="D213" s="514" t="s">
        <v>593</v>
      </c>
      <c r="E213" s="846" t="e">
        <f>$Q$28</f>
        <v>#DIV/0!</v>
      </c>
      <c r="F213" s="847">
        <f>$T$17</f>
        <v>20</v>
      </c>
      <c r="G213" s="429"/>
      <c r="H213" s="547"/>
      <c r="I213" s="547"/>
      <c r="J213" s="430" t="s">
        <v>696</v>
      </c>
      <c r="K213" s="699"/>
      <c r="L213" s="405"/>
      <c r="M213" s="405"/>
      <c r="N213" s="414"/>
      <c r="O213" s="414"/>
      <c r="P213" s="414"/>
      <c r="Q213" s="412"/>
      <c r="R213" s="412"/>
      <c r="S213" s="412"/>
      <c r="T213" s="412"/>
      <c r="U213" s="412"/>
      <c r="V213" s="412"/>
      <c r="W213" s="412"/>
      <c r="X213" s="412"/>
      <c r="Y213" s="412"/>
      <c r="Z213" s="412"/>
      <c r="AA213" s="412"/>
      <c r="AB213" s="412"/>
      <c r="AC213" s="412"/>
      <c r="AD213" s="412"/>
      <c r="AE213" s="412"/>
      <c r="AF213" s="412"/>
      <c r="AG213" s="412"/>
      <c r="AH213" s="412"/>
      <c r="AI213" s="412"/>
      <c r="AJ213" s="412"/>
      <c r="AK213" s="412"/>
      <c r="AL213" s="412"/>
      <c r="AM213" s="412"/>
      <c r="AN213" s="412"/>
      <c r="AO213" s="412"/>
      <c r="AP213" s="412"/>
      <c r="AQ213" s="412"/>
      <c r="AR213" s="412"/>
      <c r="AS213" s="412"/>
      <c r="AT213" s="412"/>
      <c r="AU213" s="412"/>
      <c r="AV213" s="412"/>
      <c r="AW213" s="412"/>
      <c r="AX213" s="412"/>
      <c r="AY213" s="412"/>
      <c r="AZ213" s="412"/>
      <c r="BA213" s="412"/>
      <c r="BB213" s="412"/>
      <c r="BC213" s="412"/>
      <c r="BD213" s="412"/>
      <c r="BE213" s="412"/>
      <c r="BF213" s="412"/>
      <c r="BG213" s="412"/>
      <c r="BH213" s="412"/>
      <c r="BI213" s="412"/>
      <c r="BJ213" s="412"/>
      <c r="BK213" s="412"/>
      <c r="BL213" s="412"/>
      <c r="BM213" s="412"/>
      <c r="BN213" s="338"/>
      <c r="BO213" s="338"/>
      <c r="BP213" s="338"/>
      <c r="BQ213" s="338"/>
      <c r="BR213" s="338"/>
      <c r="BS213" s="338"/>
      <c r="BT213" s="338"/>
      <c r="BU213" s="338"/>
      <c r="BV213" s="338"/>
      <c r="BW213" s="338"/>
      <c r="BX213" s="338"/>
      <c r="BY213" s="338"/>
      <c r="BZ213" s="338"/>
      <c r="CA213" s="338"/>
      <c r="CB213" s="338"/>
      <c r="CC213" s="338"/>
      <c r="CD213" s="338"/>
      <c r="CE213" s="338"/>
      <c r="CF213" s="338"/>
    </row>
    <row r="214" spans="1:84" ht="16.5">
      <c r="A214" s="429"/>
      <c r="B214" s="547"/>
      <c r="C214" s="547"/>
      <c r="D214" s="514" t="s">
        <v>498</v>
      </c>
      <c r="E214" s="846">
        <f>$S$28</f>
        <v>75.5</v>
      </c>
      <c r="F214" s="657"/>
      <c r="G214" s="429"/>
      <c r="H214" s="547"/>
      <c r="I214" s="547"/>
      <c r="J214" s="430" t="s">
        <v>697</v>
      </c>
      <c r="K214" s="699">
        <v>0</v>
      </c>
      <c r="L214" s="405"/>
      <c r="M214" s="405"/>
      <c r="N214" s="414"/>
      <c r="O214" s="414"/>
      <c r="P214" s="414"/>
      <c r="Q214" s="412"/>
      <c r="R214" s="412"/>
      <c r="S214" s="412"/>
      <c r="T214" s="412"/>
      <c r="U214" s="412"/>
      <c r="V214" s="412"/>
      <c r="W214" s="412"/>
      <c r="X214" s="412"/>
      <c r="Y214" s="412"/>
      <c r="Z214" s="412"/>
      <c r="AA214" s="412"/>
      <c r="AB214" s="412"/>
      <c r="AC214" s="412"/>
      <c r="AD214" s="412"/>
      <c r="AE214" s="412"/>
      <c r="AF214" s="412"/>
      <c r="AG214" s="412"/>
      <c r="AH214" s="412"/>
      <c r="AI214" s="412"/>
      <c r="AJ214" s="412"/>
      <c r="AK214" s="412"/>
      <c r="AL214" s="412"/>
      <c r="AM214" s="412"/>
      <c r="AN214" s="412"/>
      <c r="AO214" s="412"/>
      <c r="AP214" s="412"/>
      <c r="AQ214" s="412"/>
      <c r="AR214" s="412"/>
      <c r="AS214" s="412"/>
      <c r="AT214" s="412"/>
      <c r="AU214" s="412"/>
      <c r="AV214" s="412"/>
      <c r="AW214" s="412"/>
      <c r="AX214" s="412"/>
      <c r="AY214" s="412"/>
      <c r="AZ214" s="412"/>
      <c r="BA214" s="412"/>
      <c r="BB214" s="412"/>
      <c r="BC214" s="412"/>
      <c r="BD214" s="412"/>
      <c r="BE214" s="412"/>
      <c r="BF214" s="412"/>
      <c r="BG214" s="412"/>
      <c r="BH214" s="412"/>
      <c r="BI214" s="412"/>
      <c r="BJ214" s="412"/>
      <c r="BK214" s="412"/>
      <c r="BL214" s="412"/>
      <c r="BM214" s="412"/>
      <c r="BN214" s="338"/>
      <c r="BO214" s="338"/>
      <c r="BP214" s="338"/>
      <c r="BQ214" s="338"/>
      <c r="BR214" s="338"/>
      <c r="BS214" s="338"/>
      <c r="BT214" s="338"/>
      <c r="BU214" s="338"/>
      <c r="BV214" s="338"/>
      <c r="BW214" s="338"/>
      <c r="BX214" s="338"/>
      <c r="BY214" s="338"/>
      <c r="BZ214" s="338"/>
      <c r="CA214" s="338"/>
      <c r="CB214" s="338"/>
      <c r="CC214" s="338"/>
      <c r="CD214" s="338"/>
      <c r="CE214" s="338"/>
      <c r="CF214" s="338"/>
    </row>
    <row r="215" spans="1:84" ht="12.75">
      <c r="A215" s="414"/>
      <c r="B215" s="414"/>
      <c r="C215" s="414"/>
      <c r="D215" s="414"/>
      <c r="E215" s="414"/>
      <c r="F215" s="414"/>
      <c r="G215" s="414"/>
      <c r="H215" s="414"/>
      <c r="I215" s="414"/>
      <c r="J215" s="414"/>
      <c r="K215" s="414"/>
      <c r="L215" s="414"/>
      <c r="M215" s="414"/>
      <c r="N215" s="414"/>
      <c r="O215" s="414"/>
      <c r="P215" s="414"/>
      <c r="Q215" s="412"/>
      <c r="R215" s="412"/>
      <c r="S215" s="412"/>
      <c r="T215" s="412"/>
      <c r="U215" s="412"/>
      <c r="V215" s="412"/>
      <c r="W215" s="412"/>
      <c r="X215" s="412"/>
      <c r="Y215" s="412"/>
      <c r="Z215" s="412"/>
      <c r="AA215" s="412"/>
      <c r="AB215" s="412"/>
      <c r="AC215" s="412"/>
      <c r="AD215" s="412"/>
      <c r="AE215" s="412"/>
      <c r="AF215" s="412"/>
      <c r="AG215" s="412"/>
      <c r="AH215" s="412"/>
      <c r="AI215" s="412"/>
      <c r="AJ215" s="412"/>
      <c r="AK215" s="412"/>
      <c r="AL215" s="412"/>
      <c r="AM215" s="412"/>
      <c r="AN215" s="412"/>
      <c r="AO215" s="412"/>
      <c r="AP215" s="412"/>
      <c r="AQ215" s="412"/>
      <c r="AR215" s="412"/>
      <c r="AS215" s="412"/>
      <c r="AT215" s="412"/>
      <c r="AU215" s="412"/>
      <c r="AV215" s="412"/>
      <c r="AW215" s="412"/>
      <c r="AX215" s="412"/>
      <c r="AY215" s="412"/>
      <c r="AZ215" s="412"/>
      <c r="BA215" s="412"/>
      <c r="BB215" s="412"/>
      <c r="BC215" s="412"/>
      <c r="BD215" s="412"/>
      <c r="BE215" s="412"/>
      <c r="BF215" s="412"/>
      <c r="BG215" s="412"/>
      <c r="BH215" s="412"/>
      <c r="BI215" s="412"/>
      <c r="BJ215" s="412"/>
      <c r="BK215" s="412"/>
      <c r="BL215" s="412"/>
      <c r="BM215" s="412"/>
      <c r="BN215" s="338"/>
      <c r="BO215" s="338"/>
      <c r="BP215" s="338"/>
      <c r="BQ215" s="338"/>
      <c r="BR215" s="338"/>
      <c r="BS215" s="338"/>
      <c r="BT215" s="338"/>
      <c r="BU215" s="338"/>
      <c r="BV215" s="338"/>
      <c r="BW215" s="338"/>
      <c r="BX215" s="338"/>
      <c r="BY215" s="338"/>
      <c r="BZ215" s="338"/>
      <c r="CA215" s="338"/>
      <c r="CB215" s="338"/>
      <c r="CC215" s="338"/>
      <c r="CD215" s="338"/>
      <c r="CE215" s="338"/>
      <c r="CF215" s="338"/>
    </row>
    <row r="216" spans="1:84" ht="15.75">
      <c r="A216" s="411" t="s">
        <v>195</v>
      </c>
      <c r="B216" s="414"/>
      <c r="C216" s="414"/>
      <c r="D216" s="414"/>
      <c r="E216" s="414"/>
      <c r="F216" s="414"/>
      <c r="G216" s="414"/>
      <c r="H216" s="414"/>
      <c r="I216" s="414"/>
      <c r="J216" s="414"/>
      <c r="K216" s="414"/>
      <c r="L216" s="414"/>
      <c r="M216" s="414"/>
      <c r="N216" s="414"/>
      <c r="O216" s="414"/>
      <c r="P216" s="414"/>
      <c r="Q216" s="412"/>
      <c r="R216" s="412"/>
      <c r="S216" s="412"/>
      <c r="T216" s="412"/>
      <c r="U216" s="412"/>
      <c r="V216" s="412"/>
      <c r="W216" s="412"/>
      <c r="X216" s="412"/>
      <c r="Y216" s="412"/>
      <c r="Z216" s="412"/>
      <c r="AA216" s="412"/>
      <c r="AB216" s="412"/>
      <c r="AC216" s="412"/>
      <c r="AD216" s="412"/>
      <c r="AE216" s="412"/>
      <c r="AF216" s="412"/>
      <c r="AG216" s="412"/>
      <c r="AH216" s="412"/>
      <c r="AI216" s="412"/>
      <c r="AJ216" s="412"/>
      <c r="AK216" s="412"/>
      <c r="AL216" s="412"/>
      <c r="AM216" s="412"/>
      <c r="AN216" s="412"/>
      <c r="AO216" s="412"/>
      <c r="AP216" s="412"/>
      <c r="AQ216" s="412"/>
      <c r="AR216" s="412"/>
      <c r="AS216" s="412"/>
      <c r="AT216" s="412"/>
      <c r="AU216" s="412"/>
      <c r="AV216" s="412"/>
      <c r="AW216" s="412"/>
      <c r="AX216" s="412"/>
      <c r="AY216" s="412"/>
      <c r="AZ216" s="412"/>
      <c r="BA216" s="412"/>
      <c r="BB216" s="412"/>
      <c r="BC216" s="412"/>
      <c r="BD216" s="412"/>
      <c r="BE216" s="412"/>
      <c r="BF216" s="412"/>
      <c r="BG216" s="412"/>
      <c r="BH216" s="412"/>
      <c r="BI216" s="412"/>
      <c r="BJ216" s="412"/>
      <c r="BK216" s="412"/>
      <c r="BL216" s="412"/>
      <c r="BM216" s="412"/>
      <c r="BN216" s="338"/>
      <c r="BO216" s="338"/>
      <c r="BP216" s="338"/>
      <c r="BQ216" s="338"/>
      <c r="BR216" s="338"/>
      <c r="BS216" s="338"/>
      <c r="BT216" s="338"/>
      <c r="BU216" s="338"/>
      <c r="BV216" s="338"/>
      <c r="BW216" s="338"/>
      <c r="BX216" s="338"/>
      <c r="BY216" s="338"/>
      <c r="BZ216" s="338"/>
      <c r="CA216" s="338"/>
      <c r="CB216" s="338"/>
      <c r="CC216" s="338"/>
      <c r="CD216" s="338"/>
      <c r="CE216" s="338"/>
      <c r="CF216" s="338"/>
    </row>
    <row r="217" spans="1:84" ht="12.75">
      <c r="A217" s="412"/>
      <c r="B217" s="412"/>
      <c r="C217" s="412"/>
      <c r="D217" s="412"/>
      <c r="E217" s="412"/>
      <c r="F217" s="412"/>
      <c r="G217" s="412"/>
      <c r="H217" s="412"/>
      <c r="I217" s="412"/>
      <c r="J217" s="414"/>
      <c r="K217" s="412"/>
      <c r="L217" s="412"/>
      <c r="M217" s="412"/>
      <c r="N217" s="414"/>
      <c r="O217" s="414"/>
      <c r="P217" s="414"/>
      <c r="Q217" s="412"/>
      <c r="R217" s="412"/>
      <c r="S217" s="412"/>
      <c r="T217" s="412"/>
      <c r="U217" s="412"/>
      <c r="V217" s="412"/>
      <c r="W217" s="412"/>
      <c r="X217" s="412"/>
      <c r="Y217" s="412"/>
      <c r="Z217" s="412"/>
      <c r="AA217" s="412"/>
      <c r="AB217" s="412"/>
      <c r="AC217" s="412"/>
      <c r="AD217" s="412"/>
      <c r="AE217" s="412"/>
      <c r="AF217" s="412"/>
      <c r="AG217" s="412"/>
      <c r="AH217" s="412"/>
      <c r="AI217" s="412"/>
      <c r="AJ217" s="412"/>
      <c r="AK217" s="412"/>
      <c r="AL217" s="412"/>
      <c r="AM217" s="412"/>
      <c r="AN217" s="412"/>
      <c r="AO217" s="412"/>
      <c r="AP217" s="412"/>
      <c r="AQ217" s="412"/>
      <c r="AR217" s="412"/>
      <c r="AS217" s="412"/>
      <c r="AT217" s="412"/>
      <c r="AU217" s="412"/>
      <c r="AV217" s="412"/>
      <c r="AW217" s="412"/>
      <c r="AX217" s="412"/>
      <c r="AY217" s="412"/>
      <c r="AZ217" s="412"/>
      <c r="BA217" s="412"/>
      <c r="BB217" s="412"/>
      <c r="BC217" s="412"/>
      <c r="BD217" s="412"/>
      <c r="BE217" s="412"/>
      <c r="BF217" s="412"/>
      <c r="BG217" s="412"/>
      <c r="BH217" s="412"/>
      <c r="BI217" s="412"/>
      <c r="BJ217" s="412"/>
      <c r="BK217" s="412"/>
      <c r="BL217" s="412"/>
      <c r="BM217" s="412"/>
      <c r="BN217" s="338"/>
      <c r="BO217" s="338"/>
      <c r="BP217" s="338"/>
      <c r="BQ217" s="338"/>
      <c r="BR217" s="338"/>
      <c r="BS217" s="338"/>
      <c r="BT217" s="338"/>
      <c r="BU217" s="338"/>
      <c r="BV217" s="338"/>
      <c r="BW217" s="338"/>
      <c r="BX217" s="338"/>
      <c r="BY217" s="338"/>
      <c r="BZ217" s="338"/>
      <c r="CA217" s="338"/>
      <c r="CB217" s="338"/>
      <c r="CC217" s="338"/>
      <c r="CD217" s="338"/>
      <c r="CE217" s="338"/>
      <c r="CF217" s="338"/>
    </row>
    <row r="218" spans="1:84" ht="16.5">
      <c r="A218" s="402" t="s">
        <v>1314</v>
      </c>
      <c r="B218" s="412"/>
      <c r="C218" s="440"/>
      <c r="D218" s="412"/>
      <c r="E218" s="412"/>
      <c r="F218" s="568" t="s">
        <v>198</v>
      </c>
      <c r="G218" s="424"/>
      <c r="H218" s="568" t="s">
        <v>1073</v>
      </c>
      <c r="I218" s="424"/>
      <c r="J218" s="412"/>
      <c r="K218" s="412"/>
      <c r="L218" s="414"/>
      <c r="M218" s="414"/>
      <c r="N218" s="414"/>
      <c r="O218" s="414"/>
      <c r="P218" s="414"/>
      <c r="Q218" s="412"/>
      <c r="R218" s="412"/>
      <c r="S218" s="412"/>
      <c r="T218" s="412"/>
      <c r="U218" s="412"/>
      <c r="V218" s="412"/>
      <c r="W218" s="412"/>
      <c r="X218" s="412"/>
      <c r="Y218" s="412"/>
      <c r="Z218" s="412"/>
      <c r="AA218" s="412"/>
      <c r="AB218" s="412"/>
      <c r="AC218" s="412"/>
      <c r="AD218" s="412"/>
      <c r="AE218" s="412"/>
      <c r="AF218" s="412"/>
      <c r="AG218" s="412"/>
      <c r="AH218" s="412"/>
      <c r="AI218" s="412"/>
      <c r="AJ218" s="412"/>
      <c r="AK218" s="412"/>
      <c r="AL218" s="412"/>
      <c r="AM218" s="412"/>
      <c r="AN218" s="412"/>
      <c r="AO218" s="412"/>
      <c r="AP218" s="412"/>
      <c r="AQ218" s="412"/>
      <c r="AR218" s="412"/>
      <c r="AS218" s="412"/>
      <c r="AT218" s="412"/>
      <c r="AU218" s="412"/>
      <c r="AV218" s="412"/>
      <c r="AW218" s="412"/>
      <c r="AX218" s="412"/>
      <c r="AY218" s="412"/>
      <c r="AZ218" s="412"/>
      <c r="BA218" s="412"/>
      <c r="BB218" s="412"/>
      <c r="BC218" s="412"/>
      <c r="BD218" s="412"/>
      <c r="BE218" s="412"/>
      <c r="BF218" s="412"/>
      <c r="BG218" s="412"/>
      <c r="BH218" s="412"/>
      <c r="BI218" s="412"/>
      <c r="BJ218" s="412"/>
      <c r="BK218" s="412"/>
      <c r="BL218" s="412"/>
      <c r="BM218" s="412"/>
      <c r="BN218" s="338"/>
      <c r="BO218" s="338"/>
      <c r="BP218" s="338"/>
      <c r="BQ218" s="338"/>
      <c r="BR218" s="338"/>
      <c r="BS218" s="338"/>
      <c r="BT218" s="338"/>
      <c r="BU218" s="338"/>
      <c r="BV218" s="338"/>
      <c r="BW218" s="338"/>
      <c r="BX218" s="338"/>
      <c r="BY218" s="338"/>
      <c r="BZ218" s="338"/>
      <c r="CA218" s="338"/>
      <c r="CB218" s="338"/>
      <c r="CC218" s="338"/>
      <c r="CD218" s="338"/>
      <c r="CE218" s="338"/>
      <c r="CF218" s="338"/>
    </row>
    <row r="219" spans="1:84" ht="12.75">
      <c r="A219" s="417" t="s">
        <v>169</v>
      </c>
      <c r="B219" s="419"/>
      <c r="C219" s="419"/>
      <c r="D219" s="419"/>
      <c r="E219" s="700"/>
      <c r="F219" s="701"/>
      <c r="G219" s="702"/>
      <c r="H219" s="703"/>
      <c r="I219" s="704"/>
      <c r="J219" s="412"/>
      <c r="K219" s="412"/>
      <c r="L219" s="414"/>
      <c r="M219" s="414"/>
      <c r="N219" s="414"/>
      <c r="O219" s="414"/>
      <c r="P219" s="414"/>
      <c r="Q219" s="412"/>
      <c r="R219" s="412"/>
      <c r="S219" s="412"/>
      <c r="T219" s="412"/>
      <c r="U219" s="412"/>
      <c r="V219" s="412"/>
      <c r="W219" s="412"/>
      <c r="X219" s="412"/>
      <c r="Y219" s="412"/>
      <c r="Z219" s="412"/>
      <c r="AA219" s="412"/>
      <c r="AB219" s="412"/>
      <c r="AC219" s="412"/>
      <c r="AD219" s="412"/>
      <c r="AE219" s="412"/>
      <c r="AF219" s="412"/>
      <c r="AG219" s="412"/>
      <c r="AH219" s="412"/>
      <c r="AI219" s="412"/>
      <c r="AJ219" s="412"/>
      <c r="AK219" s="412"/>
      <c r="AL219" s="412"/>
      <c r="AM219" s="412"/>
      <c r="AN219" s="412"/>
      <c r="AO219" s="412"/>
      <c r="AP219" s="412"/>
      <c r="AQ219" s="412"/>
      <c r="AR219" s="412"/>
      <c r="AS219" s="412"/>
      <c r="AT219" s="412"/>
      <c r="AU219" s="412"/>
      <c r="AV219" s="412"/>
      <c r="AW219" s="412"/>
      <c r="AX219" s="412"/>
      <c r="AY219" s="412"/>
      <c r="AZ219" s="412"/>
      <c r="BA219" s="412"/>
      <c r="BB219" s="412"/>
      <c r="BC219" s="412"/>
      <c r="BD219" s="412"/>
      <c r="BE219" s="412"/>
      <c r="BF219" s="412"/>
      <c r="BG219" s="412"/>
      <c r="BH219" s="412"/>
      <c r="BI219" s="412"/>
      <c r="BJ219" s="412"/>
      <c r="BK219" s="412"/>
      <c r="BL219" s="412"/>
      <c r="BM219" s="412"/>
      <c r="BN219" s="338"/>
      <c r="BO219" s="338"/>
      <c r="BP219" s="338"/>
      <c r="BQ219" s="338"/>
      <c r="BR219" s="338"/>
      <c r="BS219" s="338"/>
      <c r="BT219" s="338"/>
      <c r="BU219" s="338"/>
      <c r="BV219" s="338"/>
      <c r="BW219" s="338"/>
      <c r="BX219" s="338"/>
      <c r="BY219" s="338"/>
      <c r="BZ219" s="338"/>
      <c r="CA219" s="338"/>
      <c r="CB219" s="338"/>
      <c r="CC219" s="338"/>
      <c r="CD219" s="338"/>
      <c r="CE219" s="338"/>
      <c r="CF219" s="338"/>
    </row>
    <row r="220" spans="1:84" ht="12.75">
      <c r="A220" s="339" t="s">
        <v>747</v>
      </c>
      <c r="B220" s="351"/>
      <c r="C220" s="351"/>
      <c r="D220" s="351"/>
      <c r="E220" s="700"/>
      <c r="F220" s="518"/>
      <c r="G220" s="705"/>
      <c r="H220" s="706" t="s">
        <v>636</v>
      </c>
      <c r="I220" s="707"/>
      <c r="J220" s="338"/>
      <c r="K220" s="338"/>
      <c r="L220" s="337"/>
      <c r="M220" s="337"/>
      <c r="N220" s="337"/>
      <c r="O220" s="337"/>
      <c r="P220" s="337"/>
      <c r="Q220" s="338"/>
      <c r="R220" s="338"/>
      <c r="S220" s="338"/>
      <c r="T220" s="338"/>
      <c r="U220" s="338"/>
      <c r="V220" s="338"/>
      <c r="W220" s="338"/>
      <c r="X220" s="338"/>
      <c r="Y220" s="338"/>
      <c r="Z220" s="338"/>
      <c r="AA220" s="338"/>
      <c r="AB220" s="338"/>
      <c r="AC220" s="338"/>
      <c r="AD220" s="338"/>
      <c r="AE220" s="338"/>
      <c r="AF220" s="338"/>
      <c r="AG220" s="338"/>
      <c r="AH220" s="338"/>
      <c r="AI220" s="338"/>
      <c r="AJ220" s="338"/>
      <c r="AK220" s="338"/>
      <c r="AL220" s="338"/>
      <c r="AM220" s="338"/>
      <c r="AN220" s="338"/>
      <c r="AO220" s="338"/>
      <c r="AP220" s="338"/>
      <c r="AQ220" s="338"/>
      <c r="AR220" s="338"/>
      <c r="AS220" s="338"/>
      <c r="AT220" s="338"/>
      <c r="AU220" s="338"/>
      <c r="AV220" s="338"/>
      <c r="AW220" s="338"/>
      <c r="AX220" s="338"/>
      <c r="AY220" s="338"/>
      <c r="AZ220" s="338"/>
      <c r="BA220" s="338"/>
      <c r="BB220" s="338"/>
      <c r="BC220" s="338"/>
      <c r="BD220" s="338"/>
      <c r="BE220" s="338"/>
      <c r="BF220" s="338"/>
      <c r="BG220" s="338"/>
      <c r="BH220" s="338"/>
      <c r="BI220" s="338"/>
      <c r="BJ220" s="338"/>
      <c r="BK220" s="338"/>
      <c r="BL220" s="338"/>
      <c r="BM220" s="338"/>
      <c r="BN220" s="338"/>
      <c r="BO220" s="338"/>
      <c r="BP220" s="338"/>
      <c r="BQ220" s="338"/>
      <c r="BR220" s="338"/>
      <c r="BS220" s="338"/>
      <c r="BT220" s="338"/>
      <c r="BU220" s="338"/>
      <c r="BV220" s="338"/>
      <c r="BW220" s="338"/>
      <c r="BX220" s="338"/>
      <c r="BY220" s="338"/>
      <c r="BZ220" s="338"/>
      <c r="CA220" s="338"/>
      <c r="CB220" s="338"/>
      <c r="CC220" s="338"/>
      <c r="CD220" s="338"/>
      <c r="CE220" s="338"/>
      <c r="CF220" s="338"/>
    </row>
    <row r="221" spans="1:84" ht="12.75">
      <c r="A221" s="338"/>
      <c r="B221" s="338"/>
      <c r="C221" s="338"/>
      <c r="D221" s="338"/>
      <c r="E221" s="338"/>
      <c r="F221" s="338"/>
      <c r="G221" s="338"/>
      <c r="H221" s="338"/>
      <c r="I221" s="338"/>
      <c r="J221" s="338"/>
      <c r="K221" s="338"/>
      <c r="L221" s="338"/>
      <c r="M221" s="338"/>
      <c r="N221" s="337"/>
      <c r="O221" s="337"/>
      <c r="P221" s="337"/>
      <c r="Q221" s="338"/>
      <c r="R221" s="338"/>
      <c r="S221" s="338"/>
      <c r="T221" s="338"/>
      <c r="U221" s="338"/>
      <c r="V221" s="338"/>
      <c r="W221" s="338"/>
      <c r="X221" s="338"/>
      <c r="Y221" s="338"/>
      <c r="Z221" s="338"/>
      <c r="AA221" s="338"/>
      <c r="AB221" s="338"/>
      <c r="AC221" s="338"/>
      <c r="AD221" s="338"/>
      <c r="AE221" s="338"/>
      <c r="AF221" s="338"/>
      <c r="AG221" s="338"/>
      <c r="AH221" s="338"/>
      <c r="AI221" s="338"/>
      <c r="AJ221" s="338"/>
      <c r="AK221" s="338"/>
      <c r="AL221" s="338"/>
      <c r="AM221" s="338"/>
      <c r="AN221" s="338"/>
      <c r="AO221" s="338"/>
      <c r="AP221" s="338"/>
      <c r="AQ221" s="338"/>
      <c r="AR221" s="338"/>
      <c r="AS221" s="338"/>
      <c r="AT221" s="338"/>
      <c r="AU221" s="338"/>
      <c r="AV221" s="338"/>
      <c r="AW221" s="338"/>
      <c r="AX221" s="338"/>
      <c r="AY221" s="338"/>
      <c r="AZ221" s="338"/>
      <c r="BA221" s="338"/>
      <c r="BB221" s="338"/>
      <c r="BC221" s="338"/>
      <c r="BD221" s="338"/>
      <c r="BE221" s="338"/>
      <c r="BF221" s="338"/>
      <c r="BG221" s="338"/>
      <c r="BH221" s="338"/>
      <c r="BI221" s="338"/>
      <c r="BJ221" s="338"/>
      <c r="BK221" s="338"/>
      <c r="BL221" s="338"/>
      <c r="BM221" s="338"/>
      <c r="BN221" s="338"/>
      <c r="BO221" s="338"/>
      <c r="BP221" s="338"/>
      <c r="BQ221" s="338"/>
      <c r="BR221" s="338"/>
      <c r="BS221" s="338"/>
      <c r="BT221" s="338"/>
      <c r="BU221" s="338"/>
      <c r="BV221" s="338"/>
      <c r="BW221" s="338"/>
      <c r="BX221" s="338"/>
      <c r="BY221" s="338"/>
      <c r="BZ221" s="338"/>
      <c r="CA221" s="338"/>
      <c r="CB221" s="338"/>
      <c r="CC221" s="338"/>
      <c r="CD221" s="338"/>
      <c r="CE221" s="338"/>
      <c r="CF221" s="338"/>
    </row>
    <row r="222" spans="1:84" ht="12.75">
      <c r="A222" s="123" t="s">
        <v>1117</v>
      </c>
      <c r="B222" s="338"/>
      <c r="C222" s="122"/>
      <c r="D222" s="338"/>
      <c r="E222" s="338"/>
      <c r="F222" s="338"/>
      <c r="G222" s="338"/>
      <c r="H222" s="338"/>
      <c r="I222" s="338"/>
      <c r="J222" s="338"/>
      <c r="K222" s="338"/>
      <c r="L222" s="338"/>
      <c r="M222" s="338"/>
      <c r="N222" s="337"/>
      <c r="O222" s="337"/>
      <c r="P222" s="337"/>
      <c r="Q222" s="338"/>
      <c r="R222" s="338"/>
      <c r="S222" s="338"/>
      <c r="T222" s="338"/>
      <c r="U222" s="338"/>
      <c r="V222" s="338"/>
      <c r="W222" s="338"/>
      <c r="X222" s="338"/>
      <c r="Y222" s="338"/>
      <c r="Z222" s="338"/>
      <c r="AA222" s="338"/>
      <c r="AB222" s="338"/>
      <c r="AC222" s="338"/>
      <c r="AD222" s="338"/>
      <c r="AE222" s="338"/>
      <c r="AF222" s="338"/>
      <c r="AG222" s="338"/>
      <c r="AH222" s="338"/>
      <c r="AI222" s="338"/>
      <c r="AJ222" s="338"/>
      <c r="AK222" s="338"/>
      <c r="AL222" s="338"/>
      <c r="AM222" s="338"/>
      <c r="AN222" s="338"/>
      <c r="AO222" s="338"/>
      <c r="AP222" s="338"/>
      <c r="AQ222" s="338"/>
      <c r="AR222" s="338"/>
      <c r="AS222" s="338"/>
      <c r="AT222" s="338"/>
      <c r="AU222" s="338"/>
      <c r="AV222" s="338"/>
      <c r="AW222" s="338"/>
      <c r="AX222" s="338"/>
      <c r="AY222" s="338"/>
      <c r="AZ222" s="338"/>
      <c r="BA222" s="338"/>
      <c r="BB222" s="338"/>
      <c r="BC222" s="338"/>
      <c r="BD222" s="338"/>
      <c r="BE222" s="338"/>
      <c r="BF222" s="338"/>
      <c r="BG222" s="338"/>
      <c r="BH222" s="338"/>
      <c r="BI222" s="338"/>
      <c r="BJ222" s="338"/>
      <c r="BK222" s="338"/>
      <c r="BL222" s="338"/>
      <c r="BM222" s="338"/>
      <c r="BN222" s="338"/>
      <c r="BO222" s="338"/>
      <c r="BP222" s="338"/>
      <c r="BQ222" s="338"/>
      <c r="BR222" s="338"/>
      <c r="BS222" s="338"/>
      <c r="BT222" s="338"/>
      <c r="BU222" s="338"/>
      <c r="BV222" s="338"/>
      <c r="BW222" s="338"/>
      <c r="BX222" s="338"/>
      <c r="BY222" s="338"/>
      <c r="BZ222" s="338"/>
      <c r="CA222" s="338"/>
      <c r="CB222" s="338"/>
      <c r="CC222" s="338"/>
      <c r="CD222" s="338"/>
      <c r="CE222" s="338"/>
      <c r="CF222" s="338"/>
    </row>
    <row r="223" spans="1:84" ht="12.75">
      <c r="A223" s="158" t="s">
        <v>638</v>
      </c>
      <c r="B223" s="133"/>
      <c r="C223" s="708" t="s">
        <v>1300</v>
      </c>
      <c r="D223" s="709"/>
      <c r="E223" s="361"/>
      <c r="F223" s="361"/>
      <c r="G223" s="361"/>
      <c r="H223" s="361"/>
      <c r="I223" s="361" t="s">
        <v>835</v>
      </c>
      <c r="J223" s="361"/>
      <c r="K223" s="710"/>
      <c r="L223" s="710"/>
      <c r="M223" s="710"/>
      <c r="N223" s="337"/>
      <c r="O223" s="337"/>
      <c r="P223" s="337"/>
      <c r="Q223" s="338"/>
      <c r="R223" s="338"/>
      <c r="S223" s="338"/>
      <c r="T223" s="338"/>
      <c r="U223" s="338"/>
      <c r="V223" s="338"/>
      <c r="W223" s="338"/>
      <c r="X223" s="338"/>
      <c r="Y223" s="338"/>
      <c r="Z223" s="338"/>
      <c r="AA223" s="338"/>
      <c r="AB223" s="338"/>
      <c r="AC223" s="338"/>
      <c r="AD223" s="338"/>
      <c r="AE223" s="338"/>
      <c r="AF223" s="338"/>
      <c r="AG223" s="338"/>
      <c r="AH223" s="338"/>
      <c r="AI223" s="338"/>
      <c r="AJ223" s="338"/>
      <c r="AK223" s="338"/>
      <c r="AL223" s="338"/>
      <c r="AM223" s="338"/>
      <c r="AN223" s="338"/>
      <c r="AO223" s="338"/>
      <c r="AP223" s="338"/>
      <c r="AQ223" s="338"/>
      <c r="AR223" s="338"/>
      <c r="AS223" s="338"/>
      <c r="AT223" s="338"/>
      <c r="AU223" s="338"/>
      <c r="AV223" s="338"/>
      <c r="AW223" s="338"/>
      <c r="AX223" s="338"/>
      <c r="AY223" s="338"/>
      <c r="AZ223" s="338"/>
      <c r="BA223" s="338"/>
      <c r="BB223" s="338"/>
      <c r="BC223" s="338"/>
      <c r="BD223" s="338"/>
      <c r="BE223" s="338"/>
      <c r="BF223" s="338"/>
      <c r="BG223" s="338"/>
      <c r="BH223" s="338"/>
      <c r="BI223" s="338"/>
      <c r="BJ223" s="338"/>
      <c r="BK223" s="338"/>
      <c r="BL223" s="338"/>
      <c r="BM223" s="338"/>
      <c r="BN223" s="338"/>
      <c r="BO223" s="338"/>
      <c r="BP223" s="338"/>
      <c r="BQ223" s="338"/>
      <c r="BR223" s="338"/>
      <c r="BS223" s="338"/>
      <c r="BT223" s="338"/>
      <c r="BU223" s="338"/>
      <c r="BV223" s="338"/>
      <c r="BW223" s="338"/>
      <c r="BX223" s="338"/>
      <c r="BY223" s="338"/>
      <c r="BZ223" s="338"/>
      <c r="CA223" s="338"/>
      <c r="CB223" s="338"/>
      <c r="CC223" s="338"/>
      <c r="CD223" s="338"/>
      <c r="CE223" s="338"/>
      <c r="CF223" s="338"/>
    </row>
    <row r="224" spans="1:84" ht="12.75">
      <c r="A224" s="397" t="s">
        <v>1201</v>
      </c>
      <c r="B224" s="363"/>
      <c r="C224" s="461"/>
      <c r="D224" s="617"/>
      <c r="E224" s="354"/>
      <c r="F224" s="354"/>
      <c r="G224" s="354"/>
      <c r="H224" s="354"/>
      <c r="I224" s="354"/>
      <c r="J224" s="354"/>
      <c r="K224" s="354"/>
      <c r="L224" s="354"/>
      <c r="M224" s="354"/>
      <c r="N224" s="337"/>
      <c r="O224" s="337"/>
      <c r="P224" s="337"/>
      <c r="Q224" s="338"/>
      <c r="R224" s="338"/>
      <c r="S224" s="338"/>
      <c r="T224" s="338"/>
      <c r="U224" s="338"/>
      <c r="V224" s="338"/>
      <c r="W224" s="338"/>
      <c r="X224" s="338"/>
      <c r="Y224" s="338"/>
      <c r="Z224" s="338"/>
      <c r="AA224" s="338"/>
      <c r="AB224" s="338"/>
      <c r="AC224" s="338"/>
      <c r="AD224" s="338"/>
      <c r="AE224" s="338"/>
      <c r="AF224" s="338"/>
      <c r="AG224" s="338"/>
      <c r="AH224" s="338"/>
      <c r="AI224" s="338"/>
      <c r="AJ224" s="338"/>
      <c r="AK224" s="338"/>
      <c r="AL224" s="338"/>
      <c r="AM224" s="338"/>
      <c r="AN224" s="338"/>
      <c r="AO224" s="338"/>
      <c r="AP224" s="338"/>
      <c r="AQ224" s="338"/>
      <c r="AR224" s="338"/>
      <c r="AS224" s="338"/>
      <c r="AT224" s="338"/>
      <c r="AU224" s="338"/>
      <c r="AV224" s="338"/>
      <c r="AW224" s="338"/>
      <c r="AX224" s="338"/>
      <c r="AY224" s="338"/>
      <c r="AZ224" s="338"/>
      <c r="BA224" s="338"/>
      <c r="BB224" s="338"/>
      <c r="BC224" s="338"/>
      <c r="BD224" s="338"/>
      <c r="BE224" s="338"/>
      <c r="BF224" s="338"/>
      <c r="BG224" s="338"/>
      <c r="BH224" s="338"/>
      <c r="BI224" s="338"/>
      <c r="BJ224" s="338"/>
      <c r="BK224" s="338"/>
      <c r="BL224" s="338"/>
      <c r="BM224" s="338"/>
      <c r="BN224" s="338"/>
      <c r="BO224" s="338"/>
      <c r="BP224" s="338"/>
      <c r="BQ224" s="338"/>
      <c r="BR224" s="338"/>
      <c r="BS224" s="338"/>
      <c r="BT224" s="338"/>
      <c r="BU224" s="338"/>
      <c r="BV224" s="338"/>
      <c r="BW224" s="338"/>
      <c r="BX224" s="338"/>
      <c r="BY224" s="338"/>
      <c r="BZ224" s="338"/>
      <c r="CA224" s="338"/>
      <c r="CB224" s="338"/>
      <c r="CC224" s="338"/>
      <c r="CD224" s="338"/>
      <c r="CE224" s="338"/>
      <c r="CF224" s="338"/>
    </row>
    <row r="225" spans="1:84" ht="12.75">
      <c r="A225" s="397" t="s">
        <v>160</v>
      </c>
      <c r="B225" s="363"/>
      <c r="C225" s="461"/>
      <c r="D225" s="617"/>
      <c r="E225" s="354"/>
      <c r="F225" s="354"/>
      <c r="G225" s="354"/>
      <c r="H225" s="354"/>
      <c r="I225" s="354"/>
      <c r="J225" s="354"/>
      <c r="K225" s="354"/>
      <c r="L225" s="354"/>
      <c r="M225" s="354"/>
      <c r="N225" s="337"/>
      <c r="O225" s="337"/>
      <c r="P225" s="337"/>
      <c r="Q225" s="338"/>
      <c r="R225" s="338"/>
      <c r="S225" s="338"/>
      <c r="T225" s="338"/>
      <c r="U225" s="338"/>
      <c r="V225" s="338"/>
      <c r="W225" s="338"/>
      <c r="X225" s="338"/>
      <c r="Y225" s="338"/>
      <c r="Z225" s="338"/>
      <c r="AA225" s="338"/>
      <c r="AB225" s="338"/>
      <c r="AC225" s="338"/>
      <c r="AD225" s="338"/>
      <c r="AE225" s="338"/>
      <c r="AF225" s="338"/>
      <c r="AG225" s="338"/>
      <c r="AH225" s="338"/>
      <c r="AI225" s="338"/>
      <c r="AJ225" s="338"/>
      <c r="AK225" s="338"/>
      <c r="AL225" s="338"/>
      <c r="AM225" s="338"/>
      <c r="AN225" s="338"/>
      <c r="AO225" s="338"/>
      <c r="AP225" s="338"/>
      <c r="AQ225" s="338"/>
      <c r="AR225" s="338"/>
      <c r="AS225" s="338"/>
      <c r="AT225" s="338"/>
      <c r="AU225" s="338"/>
      <c r="AV225" s="338"/>
      <c r="AW225" s="338"/>
      <c r="AX225" s="338"/>
      <c r="AY225" s="338"/>
      <c r="AZ225" s="338"/>
      <c r="BA225" s="338"/>
      <c r="BB225" s="338"/>
      <c r="BC225" s="338"/>
      <c r="BD225" s="338"/>
      <c r="BE225" s="338"/>
      <c r="BF225" s="338"/>
      <c r="BG225" s="338"/>
      <c r="BH225" s="338"/>
      <c r="BI225" s="338"/>
      <c r="BJ225" s="338"/>
      <c r="BK225" s="338"/>
      <c r="BL225" s="338"/>
      <c r="BM225" s="338"/>
      <c r="BN225" s="338"/>
      <c r="BO225" s="338"/>
      <c r="BP225" s="338"/>
      <c r="BQ225" s="338"/>
      <c r="BR225" s="338"/>
      <c r="BS225" s="338"/>
      <c r="BT225" s="338"/>
      <c r="BU225" s="338"/>
      <c r="BV225" s="338"/>
      <c r="BW225" s="338"/>
      <c r="BX225" s="338"/>
      <c r="BY225" s="338"/>
      <c r="BZ225" s="338"/>
      <c r="CA225" s="338"/>
      <c r="CB225" s="338"/>
      <c r="CC225" s="338"/>
      <c r="CD225" s="338"/>
      <c r="CE225" s="338"/>
      <c r="CF225" s="338"/>
    </row>
    <row r="226" spans="1:84" ht="12.75">
      <c r="A226" s="397" t="s">
        <v>1295</v>
      </c>
      <c r="B226" s="363"/>
      <c r="C226" s="461"/>
      <c r="D226" s="617"/>
      <c r="E226" s="354"/>
      <c r="F226" s="354"/>
      <c r="G226" s="354"/>
      <c r="H226" s="354"/>
      <c r="I226" s="354"/>
      <c r="J226" s="354"/>
      <c r="K226" s="354"/>
      <c r="L226" s="354"/>
      <c r="M226" s="354"/>
      <c r="N226" s="337"/>
      <c r="O226" s="337"/>
      <c r="P226" s="337"/>
      <c r="Q226" s="338"/>
      <c r="R226" s="338"/>
      <c r="S226" s="338"/>
      <c r="T226" s="338"/>
      <c r="U226" s="338"/>
      <c r="V226" s="338"/>
      <c r="W226" s="338"/>
      <c r="X226" s="338"/>
      <c r="Y226" s="338"/>
      <c r="Z226" s="338"/>
      <c r="AA226" s="338"/>
      <c r="AB226" s="338"/>
      <c r="AC226" s="338"/>
      <c r="AD226" s="338"/>
      <c r="AE226" s="338"/>
      <c r="AF226" s="338"/>
      <c r="AG226" s="338"/>
      <c r="AH226" s="338"/>
      <c r="AI226" s="338"/>
      <c r="AJ226" s="338"/>
      <c r="AK226" s="338"/>
      <c r="AL226" s="338"/>
      <c r="AM226" s="338"/>
      <c r="AN226" s="338"/>
      <c r="AO226" s="338"/>
      <c r="AP226" s="338"/>
      <c r="AQ226" s="338"/>
      <c r="AR226" s="338"/>
      <c r="AS226" s="338"/>
      <c r="AT226" s="338"/>
      <c r="AU226" s="338"/>
      <c r="AV226" s="338"/>
      <c r="AW226" s="338"/>
      <c r="AX226" s="338"/>
      <c r="AY226" s="338"/>
      <c r="AZ226" s="338"/>
      <c r="BA226" s="338"/>
      <c r="BB226" s="338"/>
      <c r="BC226" s="338"/>
      <c r="BD226" s="338"/>
      <c r="BE226" s="338"/>
      <c r="BF226" s="338"/>
      <c r="BG226" s="338"/>
      <c r="BH226" s="338"/>
      <c r="BI226" s="338"/>
      <c r="BJ226" s="338"/>
      <c r="BK226" s="338"/>
      <c r="BL226" s="338"/>
      <c r="BM226" s="338"/>
      <c r="BN226" s="338"/>
      <c r="BO226" s="338"/>
      <c r="BP226" s="338"/>
      <c r="BQ226" s="338"/>
      <c r="BR226" s="338"/>
      <c r="BS226" s="338"/>
      <c r="BT226" s="338"/>
      <c r="BU226" s="338"/>
      <c r="BV226" s="338"/>
      <c r="BW226" s="338"/>
      <c r="BX226" s="338"/>
      <c r="BY226" s="338"/>
      <c r="BZ226" s="338"/>
      <c r="CA226" s="338"/>
      <c r="CB226" s="338"/>
      <c r="CC226" s="338"/>
      <c r="CD226" s="338"/>
      <c r="CE226" s="338"/>
      <c r="CF226" s="338"/>
    </row>
    <row r="227" spans="1:84" ht="12.75">
      <c r="A227" s="397" t="s">
        <v>487</v>
      </c>
      <c r="B227" s="363"/>
      <c r="C227" s="461"/>
      <c r="D227" s="617"/>
      <c r="E227" s="354"/>
      <c r="F227" s="354"/>
      <c r="G227" s="354"/>
      <c r="H227" s="354"/>
      <c r="I227" s="354"/>
      <c r="J227" s="354"/>
      <c r="K227" s="354"/>
      <c r="L227" s="354"/>
      <c r="M227" s="354"/>
      <c r="N227" s="337"/>
      <c r="O227" s="337"/>
      <c r="P227" s="337"/>
      <c r="Q227" s="338"/>
      <c r="R227" s="338"/>
      <c r="S227" s="338"/>
      <c r="T227" s="338"/>
      <c r="U227" s="338"/>
      <c r="V227" s="338"/>
      <c r="W227" s="338"/>
      <c r="X227" s="338"/>
      <c r="Y227" s="338"/>
      <c r="Z227" s="338"/>
      <c r="AA227" s="338"/>
      <c r="AB227" s="338"/>
      <c r="AC227" s="338"/>
      <c r="AD227" s="338"/>
      <c r="AE227" s="338"/>
      <c r="AF227" s="338"/>
      <c r="AG227" s="338"/>
      <c r="AH227" s="338"/>
      <c r="AI227" s="338"/>
      <c r="AJ227" s="338"/>
      <c r="AK227" s="338"/>
      <c r="AL227" s="338"/>
      <c r="AM227" s="338"/>
      <c r="AN227" s="338"/>
      <c r="AO227" s="338"/>
      <c r="AP227" s="338"/>
      <c r="AQ227" s="338"/>
      <c r="AR227" s="338"/>
      <c r="AS227" s="338"/>
      <c r="AT227" s="338"/>
      <c r="AU227" s="338"/>
      <c r="AV227" s="338"/>
      <c r="AW227" s="338"/>
      <c r="AX227" s="338"/>
      <c r="AY227" s="338"/>
      <c r="AZ227" s="338"/>
      <c r="BA227" s="338"/>
      <c r="BB227" s="338"/>
      <c r="BC227" s="338"/>
      <c r="BD227" s="338"/>
      <c r="BE227" s="338"/>
      <c r="BF227" s="338"/>
      <c r="BG227" s="338"/>
      <c r="BH227" s="338"/>
      <c r="BI227" s="338"/>
      <c r="BJ227" s="338"/>
      <c r="BK227" s="338"/>
      <c r="BL227" s="338"/>
      <c r="BM227" s="338"/>
      <c r="BN227" s="338"/>
      <c r="BO227" s="338"/>
      <c r="BP227" s="338"/>
      <c r="BQ227" s="338"/>
      <c r="BR227" s="338"/>
      <c r="BS227" s="338"/>
      <c r="BT227" s="338"/>
      <c r="BU227" s="338"/>
      <c r="BV227" s="338"/>
      <c r="BW227" s="338"/>
      <c r="BX227" s="338"/>
      <c r="BY227" s="338"/>
      <c r="BZ227" s="338"/>
      <c r="CA227" s="338"/>
      <c r="CB227" s="338"/>
      <c r="CC227" s="338"/>
      <c r="CD227" s="338"/>
      <c r="CE227" s="338"/>
      <c r="CF227" s="338"/>
    </row>
    <row r="228" spans="1:84" ht="12.75">
      <c r="A228" s="397" t="s">
        <v>488</v>
      </c>
      <c r="B228" s="363"/>
      <c r="C228" s="461"/>
      <c r="D228" s="617"/>
      <c r="E228" s="354"/>
      <c r="F228" s="354"/>
      <c r="G228" s="354"/>
      <c r="H228" s="354"/>
      <c r="I228" s="354"/>
      <c r="J228" s="354"/>
      <c r="K228" s="354"/>
      <c r="L228" s="354"/>
      <c r="M228" s="354"/>
      <c r="N228" s="337"/>
      <c r="O228" s="337"/>
      <c r="P228" s="337"/>
      <c r="Q228" s="338"/>
      <c r="R228" s="338"/>
      <c r="S228" s="338"/>
      <c r="T228" s="338"/>
      <c r="U228" s="338"/>
      <c r="V228" s="338"/>
      <c r="W228" s="338"/>
      <c r="X228" s="338"/>
      <c r="Y228" s="338"/>
      <c r="Z228" s="338"/>
      <c r="AA228" s="338"/>
      <c r="AB228" s="338"/>
      <c r="AC228" s="338"/>
      <c r="AD228" s="338"/>
      <c r="AE228" s="338"/>
      <c r="AF228" s="338"/>
      <c r="AG228" s="338"/>
      <c r="AH228" s="338"/>
      <c r="AI228" s="338"/>
      <c r="AJ228" s="338"/>
      <c r="AK228" s="338"/>
      <c r="AL228" s="338"/>
      <c r="AM228" s="338"/>
      <c r="AN228" s="338"/>
      <c r="AO228" s="338"/>
      <c r="AP228" s="338"/>
      <c r="AQ228" s="338"/>
      <c r="AR228" s="338"/>
      <c r="AS228" s="338"/>
      <c r="AT228" s="338"/>
      <c r="AU228" s="338"/>
      <c r="AV228" s="338"/>
      <c r="AW228" s="338"/>
      <c r="AX228" s="338"/>
      <c r="AY228" s="338"/>
      <c r="AZ228" s="338"/>
      <c r="BA228" s="338"/>
      <c r="BB228" s="338"/>
      <c r="BC228" s="338"/>
      <c r="BD228" s="338"/>
      <c r="BE228" s="338"/>
      <c r="BF228" s="338"/>
      <c r="BG228" s="338"/>
      <c r="BH228" s="338"/>
      <c r="BI228" s="338"/>
      <c r="BJ228" s="338"/>
      <c r="BK228" s="338"/>
      <c r="BL228" s="338"/>
      <c r="BM228" s="338"/>
      <c r="BN228" s="338"/>
      <c r="BO228" s="338"/>
      <c r="BP228" s="338"/>
      <c r="BQ228" s="338"/>
      <c r="BR228" s="338"/>
      <c r="BS228" s="338"/>
      <c r="BT228" s="338"/>
      <c r="BU228" s="338"/>
      <c r="BV228" s="338"/>
      <c r="BW228" s="338"/>
      <c r="BX228" s="338"/>
      <c r="BY228" s="338"/>
      <c r="BZ228" s="338"/>
      <c r="CA228" s="338"/>
      <c r="CB228" s="338"/>
      <c r="CC228" s="338"/>
      <c r="CD228" s="338"/>
      <c r="CE228" s="338"/>
      <c r="CF228" s="338"/>
    </row>
    <row r="229" spans="1:84" ht="12.75">
      <c r="A229" s="397" t="s">
        <v>99</v>
      </c>
      <c r="B229" s="363"/>
      <c r="C229" s="461"/>
      <c r="D229" s="617"/>
      <c r="E229" s="354"/>
      <c r="F229" s="354"/>
      <c r="G229" s="354"/>
      <c r="H229" s="354"/>
      <c r="I229" s="354"/>
      <c r="J229" s="354"/>
      <c r="K229" s="354"/>
      <c r="L229" s="354"/>
      <c r="M229" s="354"/>
      <c r="N229" s="337"/>
      <c r="O229" s="337"/>
      <c r="P229" s="337"/>
      <c r="Q229" s="338"/>
      <c r="R229" s="338"/>
      <c r="S229" s="338"/>
      <c r="T229" s="338"/>
      <c r="U229" s="338"/>
      <c r="V229" s="338"/>
      <c r="W229" s="338"/>
      <c r="X229" s="338"/>
      <c r="Y229" s="338"/>
      <c r="Z229" s="338"/>
      <c r="AA229" s="338"/>
      <c r="AB229" s="338"/>
      <c r="AC229" s="338"/>
      <c r="AD229" s="338"/>
      <c r="AE229" s="338"/>
      <c r="AF229" s="338"/>
      <c r="AG229" s="338"/>
      <c r="AH229" s="338"/>
      <c r="AI229" s="338"/>
      <c r="AJ229" s="338"/>
      <c r="AK229" s="338"/>
      <c r="AL229" s="338"/>
      <c r="AM229" s="338"/>
      <c r="AN229" s="338"/>
      <c r="AO229" s="338"/>
      <c r="AP229" s="338"/>
      <c r="AQ229" s="338"/>
      <c r="AR229" s="338"/>
      <c r="AS229" s="338"/>
      <c r="AT229" s="338"/>
      <c r="AU229" s="338"/>
      <c r="AV229" s="338"/>
      <c r="AW229" s="338"/>
      <c r="AX229" s="338"/>
      <c r="AY229" s="338"/>
      <c r="AZ229" s="338"/>
      <c r="BA229" s="338"/>
      <c r="BB229" s="338"/>
      <c r="BC229" s="338"/>
      <c r="BD229" s="338"/>
      <c r="BE229" s="338"/>
      <c r="BF229" s="338"/>
      <c r="BG229" s="338"/>
      <c r="BH229" s="338"/>
      <c r="BI229" s="338"/>
      <c r="BJ229" s="338"/>
      <c r="BK229" s="338"/>
      <c r="BL229" s="338"/>
      <c r="BM229" s="338"/>
      <c r="BN229" s="338"/>
      <c r="BO229" s="338"/>
      <c r="BP229" s="338"/>
      <c r="BQ229" s="338"/>
      <c r="BR229" s="338"/>
      <c r="BS229" s="338"/>
      <c r="BT229" s="338"/>
      <c r="BU229" s="338"/>
      <c r="BV229" s="338"/>
      <c r="BW229" s="338"/>
      <c r="BX229" s="338"/>
      <c r="BY229" s="338"/>
      <c r="BZ229" s="338"/>
      <c r="CA229" s="338"/>
      <c r="CB229" s="338"/>
      <c r="CC229" s="338"/>
      <c r="CD229" s="338"/>
      <c r="CE229" s="338"/>
      <c r="CF229" s="338"/>
    </row>
    <row r="230" spans="1:84" ht="12.75">
      <c r="A230" s="397" t="s">
        <v>398</v>
      </c>
      <c r="B230" s="363"/>
      <c r="C230" s="461"/>
      <c r="D230" s="617"/>
      <c r="E230" s="354"/>
      <c r="F230" s="354"/>
      <c r="G230" s="354"/>
      <c r="H230" s="354"/>
      <c r="I230" s="354"/>
      <c r="J230" s="354"/>
      <c r="K230" s="354"/>
      <c r="L230" s="354"/>
      <c r="M230" s="354"/>
      <c r="N230" s="337"/>
      <c r="O230" s="337"/>
      <c r="P230" s="337"/>
      <c r="Q230" s="338"/>
      <c r="R230" s="338"/>
      <c r="S230" s="338"/>
      <c r="T230" s="338"/>
      <c r="U230" s="338"/>
      <c r="V230" s="338"/>
      <c r="W230" s="338"/>
      <c r="X230" s="338"/>
      <c r="Y230" s="338"/>
      <c r="Z230" s="338"/>
      <c r="AA230" s="338"/>
      <c r="AB230" s="338"/>
      <c r="AC230" s="338"/>
      <c r="AD230" s="338"/>
      <c r="AE230" s="338"/>
      <c r="AF230" s="338"/>
      <c r="AG230" s="338"/>
      <c r="AH230" s="338"/>
      <c r="AI230" s="338"/>
      <c r="AJ230" s="338"/>
      <c r="AK230" s="338"/>
      <c r="AL230" s="338"/>
      <c r="AM230" s="338"/>
      <c r="AN230" s="338"/>
      <c r="AO230" s="338"/>
      <c r="AP230" s="338"/>
      <c r="AQ230" s="338"/>
      <c r="AR230" s="338"/>
      <c r="AS230" s="338"/>
      <c r="AT230" s="338"/>
      <c r="AU230" s="338"/>
      <c r="AV230" s="338"/>
      <c r="AW230" s="338"/>
      <c r="AX230" s="338"/>
      <c r="AY230" s="338"/>
      <c r="AZ230" s="338"/>
      <c r="BA230" s="338"/>
      <c r="BB230" s="338"/>
      <c r="BC230" s="338"/>
      <c r="BD230" s="338"/>
      <c r="BE230" s="338"/>
      <c r="BF230" s="338"/>
      <c r="BG230" s="338"/>
      <c r="BH230" s="338"/>
      <c r="BI230" s="338"/>
      <c r="BJ230" s="338"/>
      <c r="BK230" s="338"/>
      <c r="BL230" s="338"/>
      <c r="BM230" s="338"/>
      <c r="BN230" s="338"/>
      <c r="BO230" s="338"/>
      <c r="BP230" s="338"/>
      <c r="BQ230" s="338"/>
      <c r="BR230" s="338"/>
      <c r="BS230" s="338"/>
      <c r="BT230" s="338"/>
      <c r="BU230" s="338"/>
      <c r="BV230" s="338"/>
      <c r="BW230" s="338"/>
      <c r="BX230" s="338"/>
      <c r="BY230" s="338"/>
      <c r="BZ230" s="338"/>
      <c r="CA230" s="338"/>
      <c r="CB230" s="338"/>
      <c r="CC230" s="338"/>
      <c r="CD230" s="338"/>
      <c r="CE230" s="338"/>
      <c r="CF230" s="338"/>
    </row>
    <row r="231" spans="1:84" ht="12.75">
      <c r="A231" s="397" t="s">
        <v>657</v>
      </c>
      <c r="B231" s="363"/>
      <c r="C231" s="461"/>
      <c r="D231" s="617"/>
      <c r="E231" s="354"/>
      <c r="F231" s="354"/>
      <c r="G231" s="354"/>
      <c r="H231" s="354"/>
      <c r="I231" s="354"/>
      <c r="J231" s="354"/>
      <c r="K231" s="354"/>
      <c r="L231" s="354"/>
      <c r="M231" s="354"/>
      <c r="N231" s="337"/>
      <c r="O231" s="337"/>
      <c r="P231" s="337"/>
      <c r="Q231" s="338"/>
      <c r="R231" s="338"/>
      <c r="S231" s="338"/>
      <c r="T231" s="338"/>
      <c r="U231" s="338"/>
      <c r="V231" s="338"/>
      <c r="W231" s="338"/>
      <c r="X231" s="338"/>
      <c r="Y231" s="338"/>
      <c r="Z231" s="338"/>
      <c r="AA231" s="338"/>
      <c r="AB231" s="338"/>
      <c r="AC231" s="338"/>
      <c r="AD231" s="338"/>
      <c r="AE231" s="338"/>
      <c r="AF231" s="338"/>
      <c r="AG231" s="338"/>
      <c r="AH231" s="338"/>
      <c r="AI231" s="338"/>
      <c r="AJ231" s="338"/>
      <c r="AK231" s="338"/>
      <c r="AL231" s="338"/>
      <c r="AM231" s="338"/>
      <c r="AN231" s="338"/>
      <c r="AO231" s="338"/>
      <c r="AP231" s="338"/>
      <c r="AQ231" s="338"/>
      <c r="AR231" s="338"/>
      <c r="AS231" s="338"/>
      <c r="AT231" s="338"/>
      <c r="AU231" s="338"/>
      <c r="AV231" s="338"/>
      <c r="AW231" s="338"/>
      <c r="AX231" s="338"/>
      <c r="AY231" s="338"/>
      <c r="AZ231" s="338"/>
      <c r="BA231" s="338"/>
      <c r="BB231" s="338"/>
      <c r="BC231" s="338"/>
      <c r="BD231" s="338"/>
      <c r="BE231" s="338"/>
      <c r="BF231" s="338"/>
      <c r="BG231" s="338"/>
      <c r="BH231" s="338"/>
      <c r="BI231" s="338"/>
      <c r="BJ231" s="338"/>
      <c r="BK231" s="338"/>
      <c r="BL231" s="338"/>
      <c r="BM231" s="338"/>
      <c r="BN231" s="338"/>
      <c r="BO231" s="338"/>
      <c r="BP231" s="338"/>
      <c r="BQ231" s="338"/>
      <c r="BR231" s="338"/>
      <c r="BS231" s="338"/>
      <c r="BT231" s="338"/>
      <c r="BU231" s="338"/>
      <c r="BV231" s="338"/>
      <c r="BW231" s="338"/>
      <c r="BX231" s="338"/>
      <c r="BY231" s="338"/>
      <c r="BZ231" s="338"/>
      <c r="CA231" s="338"/>
      <c r="CB231" s="338"/>
      <c r="CC231" s="338"/>
      <c r="CD231" s="338"/>
      <c r="CE231" s="338"/>
      <c r="CF231" s="338"/>
    </row>
    <row r="232" spans="1:84" ht="12.75">
      <c r="A232" s="397" t="s">
        <v>208</v>
      </c>
      <c r="B232" s="363"/>
      <c r="C232" s="461"/>
      <c r="D232" s="617"/>
      <c r="E232" s="354"/>
      <c r="F232" s="354"/>
      <c r="G232" s="354"/>
      <c r="H232" s="354"/>
      <c r="I232" s="354"/>
      <c r="J232" s="354"/>
      <c r="K232" s="354"/>
      <c r="L232" s="354"/>
      <c r="M232" s="354"/>
      <c r="N232" s="337"/>
      <c r="O232" s="337"/>
      <c r="P232" s="337"/>
      <c r="Q232" s="338"/>
      <c r="R232" s="338"/>
      <c r="S232" s="338"/>
      <c r="T232" s="338"/>
      <c r="U232" s="338"/>
      <c r="V232" s="338"/>
      <c r="W232" s="338"/>
      <c r="X232" s="338"/>
      <c r="Y232" s="338"/>
      <c r="Z232" s="338"/>
      <c r="AA232" s="338"/>
      <c r="AB232" s="338"/>
      <c r="AC232" s="338"/>
      <c r="AD232" s="338"/>
      <c r="AE232" s="338"/>
      <c r="AF232" s="338"/>
      <c r="AG232" s="338"/>
      <c r="AH232" s="338"/>
      <c r="AI232" s="338"/>
      <c r="AJ232" s="338"/>
      <c r="AK232" s="338"/>
      <c r="AL232" s="338"/>
      <c r="AM232" s="338"/>
      <c r="AN232" s="338"/>
      <c r="AO232" s="338"/>
      <c r="AP232" s="338"/>
      <c r="AQ232" s="338"/>
      <c r="AR232" s="338"/>
      <c r="AS232" s="338"/>
      <c r="AT232" s="338"/>
      <c r="AU232" s="338"/>
      <c r="AV232" s="338"/>
      <c r="AW232" s="338"/>
      <c r="AX232" s="338"/>
      <c r="AY232" s="338"/>
      <c r="AZ232" s="338"/>
      <c r="BA232" s="338"/>
      <c r="BB232" s="338"/>
      <c r="BC232" s="338"/>
      <c r="BD232" s="338"/>
      <c r="BE232" s="338"/>
      <c r="BF232" s="338"/>
      <c r="BG232" s="338"/>
      <c r="BH232" s="338"/>
      <c r="BI232" s="338"/>
      <c r="BJ232" s="338"/>
      <c r="BK232" s="338"/>
      <c r="BL232" s="338"/>
      <c r="BM232" s="338"/>
      <c r="BN232" s="338"/>
      <c r="BO232" s="338"/>
      <c r="BP232" s="338"/>
      <c r="BQ232" s="338"/>
      <c r="BR232" s="338"/>
      <c r="BS232" s="338"/>
      <c r="BT232" s="338"/>
      <c r="BU232" s="338"/>
      <c r="BV232" s="338"/>
      <c r="BW232" s="338"/>
      <c r="BX232" s="338"/>
      <c r="BY232" s="338"/>
      <c r="BZ232" s="338"/>
      <c r="CA232" s="338"/>
      <c r="CB232" s="338"/>
      <c r="CC232" s="338"/>
      <c r="CD232" s="338"/>
      <c r="CE232" s="338"/>
      <c r="CF232" s="338"/>
    </row>
    <row r="233" spans="1:84" ht="12.75">
      <c r="A233" s="397" t="s">
        <v>633</v>
      </c>
      <c r="B233" s="363"/>
      <c r="C233" s="461"/>
      <c r="D233" s="617"/>
      <c r="E233" s="354"/>
      <c r="F233" s="354"/>
      <c r="G233" s="354"/>
      <c r="H233" s="354"/>
      <c r="I233" s="354"/>
      <c r="J233" s="354"/>
      <c r="K233" s="354"/>
      <c r="L233" s="354"/>
      <c r="M233" s="354"/>
      <c r="N233" s="337"/>
      <c r="O233" s="337"/>
      <c r="P233" s="337"/>
      <c r="Q233" s="338"/>
      <c r="R233" s="338"/>
      <c r="S233" s="338"/>
      <c r="T233" s="338"/>
      <c r="U233" s="338"/>
      <c r="V233" s="338"/>
      <c r="W233" s="338"/>
      <c r="X233" s="338"/>
      <c r="Y233" s="338"/>
      <c r="Z233" s="338"/>
      <c r="AA233" s="338"/>
      <c r="AB233" s="338"/>
      <c r="AC233" s="338"/>
      <c r="AD233" s="338"/>
      <c r="AE233" s="338"/>
      <c r="AF233" s="338"/>
      <c r="AG233" s="338"/>
      <c r="AH233" s="338"/>
      <c r="AI233" s="338"/>
      <c r="AJ233" s="338"/>
      <c r="AK233" s="338"/>
      <c r="AL233" s="338"/>
      <c r="AM233" s="338"/>
      <c r="AN233" s="338"/>
      <c r="AO233" s="338"/>
      <c r="AP233" s="338"/>
      <c r="AQ233" s="338"/>
      <c r="AR233" s="338"/>
      <c r="AS233" s="338"/>
      <c r="AT233" s="338"/>
      <c r="AU233" s="338"/>
      <c r="AV233" s="338"/>
      <c r="AW233" s="338"/>
      <c r="AX233" s="338"/>
      <c r="AY233" s="338"/>
      <c r="AZ233" s="338"/>
      <c r="BA233" s="338"/>
      <c r="BB233" s="338"/>
      <c r="BC233" s="338"/>
      <c r="BD233" s="338"/>
      <c r="BE233" s="338"/>
      <c r="BF233" s="338"/>
      <c r="BG233" s="338"/>
      <c r="BH233" s="338"/>
      <c r="BI233" s="338"/>
      <c r="BJ233" s="338"/>
      <c r="BK233" s="338"/>
      <c r="BL233" s="338"/>
      <c r="BM233" s="338"/>
      <c r="BN233" s="338"/>
      <c r="BO233" s="338"/>
      <c r="BP233" s="338"/>
      <c r="BQ233" s="338"/>
      <c r="BR233" s="338"/>
      <c r="BS233" s="338"/>
      <c r="BT233" s="338"/>
      <c r="BU233" s="338"/>
      <c r="BV233" s="338"/>
      <c r="BW233" s="338"/>
      <c r="BX233" s="338"/>
      <c r="BY233" s="338"/>
      <c r="BZ233" s="338"/>
      <c r="CA233" s="338"/>
      <c r="CB233" s="338"/>
      <c r="CC233" s="338"/>
      <c r="CD233" s="338"/>
      <c r="CE233" s="338"/>
      <c r="CF233" s="338"/>
    </row>
    <row r="234" spans="1:84" ht="12.75">
      <c r="A234" s="397" t="s">
        <v>634</v>
      </c>
      <c r="B234" s="363"/>
      <c r="C234" s="461"/>
      <c r="D234" s="617"/>
      <c r="E234" s="354"/>
      <c r="F234" s="354"/>
      <c r="G234" s="354"/>
      <c r="H234" s="354"/>
      <c r="I234" s="354"/>
      <c r="J234" s="354"/>
      <c r="K234" s="354"/>
      <c r="L234" s="354"/>
      <c r="M234" s="354"/>
      <c r="N234" s="337"/>
      <c r="O234" s="337"/>
      <c r="P234" s="337"/>
      <c r="Q234" s="338"/>
      <c r="R234" s="338"/>
      <c r="S234" s="338"/>
      <c r="T234" s="338"/>
      <c r="U234" s="338"/>
      <c r="V234" s="338"/>
      <c r="W234" s="338"/>
      <c r="X234" s="338"/>
      <c r="Y234" s="338"/>
      <c r="Z234" s="338"/>
      <c r="AA234" s="338"/>
      <c r="AB234" s="338"/>
      <c r="AC234" s="338"/>
      <c r="AD234" s="338"/>
      <c r="AE234" s="338"/>
      <c r="AF234" s="338"/>
      <c r="AG234" s="338"/>
      <c r="AH234" s="338"/>
      <c r="AI234" s="338"/>
      <c r="AJ234" s="338"/>
      <c r="AK234" s="338"/>
      <c r="AL234" s="338"/>
      <c r="AM234" s="338"/>
      <c r="AN234" s="338"/>
      <c r="AO234" s="338"/>
      <c r="AP234" s="338"/>
      <c r="AQ234" s="338"/>
      <c r="AR234" s="338"/>
      <c r="AS234" s="338"/>
      <c r="AT234" s="338"/>
      <c r="AU234" s="338"/>
      <c r="AV234" s="338"/>
      <c r="AW234" s="338"/>
      <c r="AX234" s="338"/>
      <c r="AY234" s="338"/>
      <c r="AZ234" s="338"/>
      <c r="BA234" s="338"/>
      <c r="BB234" s="338"/>
      <c r="BC234" s="338"/>
      <c r="BD234" s="338"/>
      <c r="BE234" s="338"/>
      <c r="BF234" s="338"/>
      <c r="BG234" s="338"/>
      <c r="BH234" s="338"/>
      <c r="BI234" s="338"/>
      <c r="BJ234" s="338"/>
      <c r="BK234" s="338"/>
      <c r="BL234" s="338"/>
      <c r="BM234" s="338"/>
      <c r="BN234" s="338"/>
      <c r="BO234" s="338"/>
      <c r="BP234" s="338"/>
      <c r="BQ234" s="338"/>
      <c r="BR234" s="338"/>
      <c r="BS234" s="338"/>
      <c r="BT234" s="338"/>
      <c r="BU234" s="338"/>
      <c r="BV234" s="338"/>
      <c r="BW234" s="338"/>
      <c r="BX234" s="338"/>
      <c r="BY234" s="338"/>
      <c r="BZ234" s="338"/>
      <c r="CA234" s="338"/>
      <c r="CB234" s="338"/>
      <c r="CC234" s="338"/>
      <c r="CD234" s="338"/>
      <c r="CE234" s="338"/>
      <c r="CF234" s="338"/>
    </row>
    <row r="235" spans="1:84" ht="12.75">
      <c r="A235" s="397" t="s">
        <v>653</v>
      </c>
      <c r="B235" s="363"/>
      <c r="C235" s="461"/>
      <c r="D235" s="617"/>
      <c r="E235" s="354"/>
      <c r="F235" s="354"/>
      <c r="G235" s="354"/>
      <c r="H235" s="354"/>
      <c r="I235" s="354"/>
      <c r="J235" s="354"/>
      <c r="K235" s="354"/>
      <c r="L235" s="354"/>
      <c r="M235" s="354"/>
      <c r="N235" s="337"/>
      <c r="O235" s="337"/>
      <c r="P235" s="337"/>
      <c r="Q235" s="338"/>
      <c r="R235" s="338"/>
      <c r="S235" s="338"/>
      <c r="T235" s="338"/>
      <c r="U235" s="338"/>
      <c r="V235" s="338"/>
      <c r="W235" s="338"/>
      <c r="X235" s="338"/>
      <c r="Y235" s="338"/>
      <c r="Z235" s="338"/>
      <c r="AA235" s="338"/>
      <c r="AB235" s="338"/>
      <c r="AC235" s="338"/>
      <c r="AD235" s="338"/>
      <c r="AE235" s="338"/>
      <c r="AF235" s="338"/>
      <c r="AG235" s="338"/>
      <c r="AH235" s="338"/>
      <c r="AI235" s="338"/>
      <c r="AJ235" s="338"/>
      <c r="AK235" s="338"/>
      <c r="AL235" s="338"/>
      <c r="AM235" s="338"/>
      <c r="AN235" s="338"/>
      <c r="AO235" s="338"/>
      <c r="AP235" s="338"/>
      <c r="AQ235" s="338"/>
      <c r="AR235" s="338"/>
      <c r="AS235" s="338"/>
      <c r="AT235" s="338"/>
      <c r="AU235" s="338"/>
      <c r="AV235" s="338"/>
      <c r="AW235" s="338"/>
      <c r="AX235" s="338"/>
      <c r="AY235" s="338"/>
      <c r="AZ235" s="338"/>
      <c r="BA235" s="338"/>
      <c r="BB235" s="338"/>
      <c r="BC235" s="338"/>
      <c r="BD235" s="338"/>
      <c r="BE235" s="338"/>
      <c r="BF235" s="338"/>
      <c r="BG235" s="338"/>
      <c r="BH235" s="338"/>
      <c r="BI235" s="338"/>
      <c r="BJ235" s="338"/>
      <c r="BK235" s="338"/>
      <c r="BL235" s="338"/>
      <c r="BM235" s="338"/>
      <c r="BN235" s="338"/>
      <c r="BO235" s="338"/>
      <c r="BP235" s="338"/>
      <c r="BQ235" s="338"/>
      <c r="BR235" s="338"/>
      <c r="BS235" s="338"/>
      <c r="BT235" s="338"/>
      <c r="BU235" s="338"/>
      <c r="BV235" s="338"/>
      <c r="BW235" s="338"/>
      <c r="BX235" s="338"/>
      <c r="BY235" s="338"/>
      <c r="BZ235" s="338"/>
      <c r="CA235" s="338"/>
      <c r="CB235" s="338"/>
      <c r="CC235" s="338"/>
      <c r="CD235" s="338"/>
      <c r="CE235" s="338"/>
      <c r="CF235" s="338"/>
    </row>
    <row r="236" spans="1:84" ht="12.75">
      <c r="A236" s="397" t="s">
        <v>654</v>
      </c>
      <c r="B236" s="363"/>
      <c r="C236" s="461"/>
      <c r="D236" s="617"/>
      <c r="E236" s="354"/>
      <c r="F236" s="354"/>
      <c r="G236" s="354"/>
      <c r="H236" s="354"/>
      <c r="I236" s="354"/>
      <c r="J236" s="354"/>
      <c r="K236" s="354"/>
      <c r="L236" s="354"/>
      <c r="M236" s="354"/>
      <c r="N236" s="337"/>
      <c r="O236" s="337"/>
      <c r="P236" s="337"/>
      <c r="Q236" s="338"/>
      <c r="R236" s="338"/>
      <c r="S236" s="338"/>
      <c r="T236" s="338"/>
      <c r="U236" s="338"/>
      <c r="V236" s="338"/>
      <c r="W236" s="338"/>
      <c r="X236" s="338"/>
      <c r="Y236" s="338"/>
      <c r="Z236" s="338"/>
      <c r="AA236" s="338"/>
      <c r="AB236" s="338"/>
      <c r="AC236" s="338"/>
      <c r="AD236" s="338"/>
      <c r="AE236" s="338"/>
      <c r="AF236" s="338"/>
      <c r="AG236" s="338"/>
      <c r="AH236" s="338"/>
      <c r="AI236" s="338"/>
      <c r="AJ236" s="338"/>
      <c r="AK236" s="338"/>
      <c r="AL236" s="338"/>
      <c r="AM236" s="338"/>
      <c r="AN236" s="338"/>
      <c r="AO236" s="338"/>
      <c r="AP236" s="338"/>
      <c r="AQ236" s="338"/>
      <c r="AR236" s="338"/>
      <c r="AS236" s="338"/>
      <c r="AT236" s="338"/>
      <c r="AU236" s="338"/>
      <c r="AV236" s="338"/>
      <c r="AW236" s="338"/>
      <c r="AX236" s="338"/>
      <c r="AY236" s="338"/>
      <c r="AZ236" s="338"/>
      <c r="BA236" s="338"/>
      <c r="BB236" s="338"/>
      <c r="BC236" s="338"/>
      <c r="BD236" s="338"/>
      <c r="BE236" s="338"/>
      <c r="BF236" s="338"/>
      <c r="BG236" s="338"/>
      <c r="BH236" s="338"/>
      <c r="BI236" s="338"/>
      <c r="BJ236" s="338"/>
      <c r="BK236" s="338"/>
      <c r="BL236" s="338"/>
      <c r="BM236" s="338"/>
      <c r="BN236" s="338"/>
      <c r="BO236" s="338"/>
      <c r="BP236" s="338"/>
      <c r="BQ236" s="338"/>
      <c r="BR236" s="338"/>
      <c r="BS236" s="338"/>
      <c r="BT236" s="338"/>
      <c r="BU236" s="338"/>
      <c r="BV236" s="338"/>
      <c r="BW236" s="338"/>
      <c r="BX236" s="338"/>
      <c r="BY236" s="338"/>
      <c r="BZ236" s="338"/>
      <c r="CA236" s="338"/>
      <c r="CB236" s="338"/>
      <c r="CC236" s="338"/>
      <c r="CD236" s="338"/>
      <c r="CE236" s="338"/>
      <c r="CF236" s="338"/>
    </row>
    <row r="237" spans="1:84" ht="12.75">
      <c r="A237" s="397" t="s">
        <v>655</v>
      </c>
      <c r="B237" s="363"/>
      <c r="C237" s="461"/>
      <c r="D237" s="617"/>
      <c r="E237" s="354"/>
      <c r="F237" s="354"/>
      <c r="G237" s="354"/>
      <c r="H237" s="354"/>
      <c r="I237" s="354"/>
      <c r="J237" s="354"/>
      <c r="K237" s="354"/>
      <c r="L237" s="354"/>
      <c r="M237" s="354"/>
      <c r="N237" s="337"/>
      <c r="O237" s="337"/>
      <c r="P237" s="337"/>
      <c r="Q237" s="338"/>
      <c r="R237" s="338"/>
      <c r="S237" s="338"/>
      <c r="T237" s="338"/>
      <c r="U237" s="338"/>
      <c r="V237" s="338"/>
      <c r="W237" s="338"/>
      <c r="X237" s="338"/>
      <c r="Y237" s="338"/>
      <c r="Z237" s="338"/>
      <c r="AA237" s="338"/>
      <c r="AB237" s="338"/>
      <c r="AC237" s="338"/>
      <c r="AD237" s="338"/>
      <c r="AE237" s="338"/>
      <c r="AF237" s="338"/>
      <c r="AG237" s="338"/>
      <c r="AH237" s="338"/>
      <c r="AI237" s="338"/>
      <c r="AJ237" s="338"/>
      <c r="AK237" s="338"/>
      <c r="AL237" s="338"/>
      <c r="AM237" s="338"/>
      <c r="AN237" s="338"/>
      <c r="AO237" s="338"/>
      <c r="AP237" s="338"/>
      <c r="AQ237" s="338"/>
      <c r="AR237" s="338"/>
      <c r="AS237" s="338"/>
      <c r="AT237" s="338"/>
      <c r="AU237" s="338"/>
      <c r="AV237" s="338"/>
      <c r="AW237" s="338"/>
      <c r="AX237" s="338"/>
      <c r="AY237" s="338"/>
      <c r="AZ237" s="338"/>
      <c r="BA237" s="338"/>
      <c r="BB237" s="338"/>
      <c r="BC237" s="338"/>
      <c r="BD237" s="338"/>
      <c r="BE237" s="338"/>
      <c r="BF237" s="338"/>
      <c r="BG237" s="338"/>
      <c r="BH237" s="338"/>
      <c r="BI237" s="338"/>
      <c r="BJ237" s="338"/>
      <c r="BK237" s="338"/>
      <c r="BL237" s="338"/>
      <c r="BM237" s="338"/>
      <c r="BN237" s="338"/>
      <c r="BO237" s="338"/>
      <c r="BP237" s="338"/>
      <c r="BQ237" s="338"/>
      <c r="BR237" s="338"/>
      <c r="BS237" s="338"/>
      <c r="BT237" s="338"/>
      <c r="BU237" s="338"/>
      <c r="BV237" s="338"/>
      <c r="BW237" s="338"/>
      <c r="BX237" s="338"/>
      <c r="BY237" s="338"/>
      <c r="BZ237" s="338"/>
      <c r="CA237" s="338"/>
      <c r="CB237" s="338"/>
      <c r="CC237" s="338"/>
      <c r="CD237" s="338"/>
      <c r="CE237" s="338"/>
      <c r="CF237" s="338"/>
    </row>
    <row r="238" spans="1:84" ht="12.75">
      <c r="A238" s="397" t="s">
        <v>656</v>
      </c>
      <c r="B238" s="363"/>
      <c r="C238" s="461"/>
      <c r="D238" s="617"/>
      <c r="E238" s="354"/>
      <c r="F238" s="354"/>
      <c r="G238" s="354"/>
      <c r="H238" s="354"/>
      <c r="I238" s="354"/>
      <c r="J238" s="354"/>
      <c r="K238" s="354"/>
      <c r="L238" s="354"/>
      <c r="M238" s="354"/>
      <c r="N238" s="337"/>
      <c r="O238" s="337"/>
      <c r="P238" s="337"/>
      <c r="Q238" s="338"/>
      <c r="R238" s="338"/>
      <c r="S238" s="338"/>
      <c r="T238" s="338"/>
      <c r="U238" s="338"/>
      <c r="V238" s="338"/>
      <c r="W238" s="338"/>
      <c r="X238" s="338"/>
      <c r="Y238" s="338"/>
      <c r="Z238" s="338"/>
      <c r="AA238" s="338"/>
      <c r="AB238" s="338"/>
      <c r="AC238" s="338"/>
      <c r="AD238" s="338"/>
      <c r="AE238" s="338"/>
      <c r="AF238" s="338"/>
      <c r="AG238" s="338"/>
      <c r="AH238" s="338"/>
      <c r="AI238" s="338"/>
      <c r="AJ238" s="338"/>
      <c r="AK238" s="338"/>
      <c r="AL238" s="338"/>
      <c r="AM238" s="338"/>
      <c r="AN238" s="338"/>
      <c r="AO238" s="338"/>
      <c r="AP238" s="338"/>
      <c r="AQ238" s="338"/>
      <c r="AR238" s="338"/>
      <c r="AS238" s="338"/>
      <c r="AT238" s="338"/>
      <c r="AU238" s="338"/>
      <c r="AV238" s="338"/>
      <c r="AW238" s="338"/>
      <c r="AX238" s="338"/>
      <c r="AY238" s="338"/>
      <c r="AZ238" s="338"/>
      <c r="BA238" s="338"/>
      <c r="BB238" s="338"/>
      <c r="BC238" s="338"/>
      <c r="BD238" s="338"/>
      <c r="BE238" s="338"/>
      <c r="BF238" s="338"/>
      <c r="BG238" s="338"/>
      <c r="BH238" s="338"/>
      <c r="BI238" s="338"/>
      <c r="BJ238" s="338"/>
      <c r="BK238" s="338"/>
      <c r="BL238" s="338"/>
      <c r="BM238" s="338"/>
      <c r="BN238" s="338"/>
      <c r="BO238" s="338"/>
      <c r="BP238" s="338"/>
      <c r="BQ238" s="338"/>
      <c r="BR238" s="338"/>
      <c r="BS238" s="338"/>
      <c r="BT238" s="338"/>
      <c r="BU238" s="338"/>
      <c r="BV238" s="338"/>
      <c r="BW238" s="338"/>
      <c r="BX238" s="338"/>
      <c r="BY238" s="338"/>
      <c r="BZ238" s="338"/>
      <c r="CA238" s="338"/>
      <c r="CB238" s="338"/>
      <c r="CC238" s="338"/>
      <c r="CD238" s="338"/>
      <c r="CE238" s="338"/>
      <c r="CF238" s="338"/>
    </row>
    <row r="239" spans="1:84" ht="12.75">
      <c r="A239" s="397" t="s">
        <v>807</v>
      </c>
      <c r="B239" s="363"/>
      <c r="C239" s="461"/>
      <c r="D239" s="617"/>
      <c r="E239" s="354"/>
      <c r="F239" s="354"/>
      <c r="G239" s="354"/>
      <c r="H239" s="354"/>
      <c r="I239" s="354"/>
      <c r="J239" s="354"/>
      <c r="K239" s="354"/>
      <c r="L239" s="354"/>
      <c r="M239" s="354"/>
      <c r="N239" s="337"/>
      <c r="O239" s="337"/>
      <c r="P239" s="337"/>
      <c r="Q239" s="338"/>
      <c r="R239" s="338"/>
      <c r="S239" s="338"/>
      <c r="T239" s="338"/>
      <c r="U239" s="338"/>
      <c r="V239" s="338"/>
      <c r="W239" s="338"/>
      <c r="X239" s="338"/>
      <c r="Y239" s="338"/>
      <c r="Z239" s="338"/>
      <c r="AA239" s="338"/>
      <c r="AB239" s="338"/>
      <c r="AC239" s="338"/>
      <c r="AD239" s="338"/>
      <c r="AE239" s="338"/>
      <c r="AF239" s="338"/>
      <c r="AG239" s="338"/>
      <c r="AH239" s="338"/>
      <c r="AI239" s="338"/>
      <c r="AJ239" s="338"/>
      <c r="AK239" s="338"/>
      <c r="AL239" s="338"/>
      <c r="AM239" s="338"/>
      <c r="AN239" s="338"/>
      <c r="AO239" s="338"/>
      <c r="AP239" s="338"/>
      <c r="AQ239" s="338"/>
      <c r="AR239" s="338"/>
      <c r="AS239" s="338"/>
      <c r="AT239" s="338"/>
      <c r="AU239" s="338"/>
      <c r="AV239" s="338"/>
      <c r="AW239" s="338"/>
      <c r="AX239" s="338"/>
      <c r="AY239" s="338"/>
      <c r="AZ239" s="338"/>
      <c r="BA239" s="338"/>
      <c r="BB239" s="338"/>
      <c r="BC239" s="338"/>
      <c r="BD239" s="338"/>
      <c r="BE239" s="338"/>
      <c r="BF239" s="338"/>
      <c r="BG239" s="338"/>
      <c r="BH239" s="338"/>
      <c r="BI239" s="338"/>
      <c r="BJ239" s="338"/>
      <c r="BK239" s="338"/>
      <c r="BL239" s="338"/>
      <c r="BM239" s="338"/>
      <c r="BN239" s="338"/>
      <c r="BO239" s="338"/>
      <c r="BP239" s="338"/>
      <c r="BQ239" s="338"/>
      <c r="BR239" s="338"/>
      <c r="BS239" s="338"/>
      <c r="BT239" s="338"/>
      <c r="BU239" s="338"/>
      <c r="BV239" s="338"/>
      <c r="BW239" s="338"/>
      <c r="BX239" s="338"/>
      <c r="BY239" s="338"/>
      <c r="BZ239" s="338"/>
      <c r="CA239" s="338"/>
      <c r="CB239" s="338"/>
      <c r="CC239" s="338"/>
      <c r="CD239" s="338"/>
      <c r="CE239" s="338"/>
      <c r="CF239" s="338"/>
    </row>
    <row r="240" spans="1:84" ht="12.75">
      <c r="A240" s="397" t="s">
        <v>807</v>
      </c>
      <c r="B240" s="363"/>
      <c r="C240" s="461"/>
      <c r="D240" s="617"/>
      <c r="E240" s="354"/>
      <c r="F240" s="354"/>
      <c r="G240" s="354"/>
      <c r="H240" s="354"/>
      <c r="I240" s="354"/>
      <c r="J240" s="354"/>
      <c r="K240" s="354"/>
      <c r="L240" s="354"/>
      <c r="M240" s="354"/>
      <c r="N240" s="337"/>
      <c r="O240" s="337"/>
      <c r="P240" s="337"/>
      <c r="Q240" s="338"/>
      <c r="R240" s="338"/>
      <c r="S240" s="338"/>
      <c r="T240" s="338"/>
      <c r="U240" s="338"/>
      <c r="V240" s="338"/>
      <c r="W240" s="338"/>
      <c r="X240" s="338"/>
      <c r="Y240" s="338"/>
      <c r="Z240" s="338"/>
      <c r="AA240" s="338"/>
      <c r="AB240" s="338"/>
      <c r="AC240" s="338"/>
      <c r="AD240" s="338"/>
      <c r="AE240" s="338"/>
      <c r="AF240" s="338"/>
      <c r="AG240" s="338"/>
      <c r="AH240" s="338"/>
      <c r="AI240" s="338"/>
      <c r="AJ240" s="338"/>
      <c r="AK240" s="338"/>
      <c r="AL240" s="338"/>
      <c r="AM240" s="338"/>
      <c r="AN240" s="338"/>
      <c r="AO240" s="338"/>
      <c r="AP240" s="338"/>
      <c r="AQ240" s="338"/>
      <c r="AR240" s="338"/>
      <c r="AS240" s="338"/>
      <c r="AT240" s="338"/>
      <c r="AU240" s="338"/>
      <c r="AV240" s="338"/>
      <c r="AW240" s="338"/>
      <c r="AX240" s="338"/>
      <c r="AY240" s="338"/>
      <c r="AZ240" s="338"/>
      <c r="BA240" s="338"/>
      <c r="BB240" s="338"/>
      <c r="BC240" s="338"/>
      <c r="BD240" s="338"/>
      <c r="BE240" s="338"/>
      <c r="BF240" s="338"/>
      <c r="BG240" s="338"/>
      <c r="BH240" s="338"/>
      <c r="BI240" s="338"/>
      <c r="BJ240" s="338"/>
      <c r="BK240" s="338"/>
      <c r="BL240" s="338"/>
      <c r="BM240" s="338"/>
      <c r="BN240" s="338"/>
      <c r="BO240" s="338"/>
      <c r="BP240" s="338"/>
      <c r="BQ240" s="338"/>
      <c r="BR240" s="338"/>
      <c r="BS240" s="338"/>
      <c r="BT240" s="338"/>
      <c r="BU240" s="338"/>
      <c r="BV240" s="338"/>
      <c r="BW240" s="338"/>
      <c r="BX240" s="338"/>
      <c r="BY240" s="338"/>
      <c r="BZ240" s="338"/>
      <c r="CA240" s="338"/>
      <c r="CB240" s="338"/>
      <c r="CC240" s="338"/>
      <c r="CD240" s="338"/>
      <c r="CE240" s="338"/>
      <c r="CF240" s="338"/>
    </row>
    <row r="241" spans="1:84" ht="12.75">
      <c r="A241" s="337"/>
      <c r="B241" s="337"/>
      <c r="C241" s="337"/>
      <c r="D241" s="337"/>
      <c r="E241" s="337"/>
      <c r="F241" s="337"/>
      <c r="G241" s="337"/>
      <c r="H241" s="337"/>
      <c r="I241" s="337"/>
      <c r="J241" s="337"/>
      <c r="K241" s="337"/>
      <c r="L241" s="337"/>
      <c r="M241" s="337"/>
      <c r="N241" s="337"/>
      <c r="O241" s="337"/>
      <c r="P241" s="337"/>
      <c r="Q241" s="338"/>
      <c r="R241" s="338"/>
      <c r="S241" s="338"/>
      <c r="T241" s="338"/>
      <c r="U241" s="338"/>
      <c r="V241" s="338"/>
      <c r="W241" s="338"/>
      <c r="X241" s="338"/>
      <c r="Y241" s="338"/>
      <c r="Z241" s="338"/>
      <c r="AA241" s="338"/>
      <c r="AB241" s="338"/>
      <c r="AC241" s="338"/>
      <c r="AD241" s="338"/>
      <c r="AE241" s="338"/>
      <c r="AF241" s="338"/>
      <c r="AG241" s="338"/>
      <c r="AH241" s="338"/>
      <c r="AI241" s="338"/>
      <c r="AJ241" s="338"/>
      <c r="AK241" s="338"/>
      <c r="AL241" s="338"/>
      <c r="AM241" s="338"/>
      <c r="AN241" s="338"/>
      <c r="AO241" s="338"/>
      <c r="AP241" s="338"/>
      <c r="AQ241" s="338"/>
      <c r="AR241" s="338"/>
      <c r="AS241" s="338"/>
      <c r="AT241" s="338"/>
      <c r="AU241" s="338"/>
      <c r="AV241" s="338"/>
      <c r="AW241" s="338"/>
      <c r="AX241" s="338"/>
      <c r="AY241" s="338"/>
      <c r="AZ241" s="338"/>
      <c r="BA241" s="338"/>
      <c r="BB241" s="338"/>
      <c r="BC241" s="338"/>
      <c r="BD241" s="338"/>
      <c r="BE241" s="338"/>
      <c r="BF241" s="338"/>
      <c r="BG241" s="338"/>
      <c r="BH241" s="338"/>
      <c r="BI241" s="338"/>
      <c r="BJ241" s="338"/>
      <c r="BK241" s="338"/>
      <c r="BL241" s="338"/>
      <c r="BM241" s="338"/>
      <c r="BN241" s="338"/>
      <c r="BO241" s="338"/>
      <c r="BP241" s="338"/>
      <c r="BQ241" s="338"/>
      <c r="BR241" s="338"/>
      <c r="BS241" s="338"/>
      <c r="BT241" s="338"/>
      <c r="BU241" s="338"/>
      <c r="BV241" s="338"/>
      <c r="BW241" s="338"/>
      <c r="BX241" s="338"/>
      <c r="BY241" s="338"/>
      <c r="BZ241" s="338"/>
      <c r="CA241" s="338"/>
      <c r="CB241" s="338"/>
      <c r="CC241" s="338"/>
      <c r="CD241" s="338"/>
      <c r="CE241" s="338"/>
      <c r="CF241" s="338"/>
    </row>
    <row r="242" spans="1:84" ht="15">
      <c r="A242" s="349" t="s">
        <v>202</v>
      </c>
      <c r="B242" s="337"/>
      <c r="C242" s="337"/>
      <c r="D242" s="337"/>
      <c r="E242" s="337"/>
      <c r="F242" s="337"/>
      <c r="G242" s="337"/>
      <c r="H242" s="337"/>
      <c r="I242" s="337"/>
      <c r="J242" s="337"/>
      <c r="K242" s="337"/>
      <c r="L242" s="337"/>
      <c r="M242" s="337"/>
      <c r="N242" s="337"/>
      <c r="O242" s="337"/>
      <c r="P242" s="337"/>
      <c r="Q242" s="338"/>
      <c r="R242" s="338"/>
      <c r="S242" s="338"/>
      <c r="T242" s="338"/>
      <c r="U242" s="338"/>
      <c r="V242" s="338"/>
      <c r="W242" s="338"/>
      <c r="X242" s="338"/>
      <c r="Y242" s="338"/>
      <c r="Z242" s="338"/>
      <c r="AA242" s="338"/>
      <c r="AB242" s="338"/>
      <c r="AC242" s="338"/>
      <c r="AD242" s="338"/>
      <c r="AE242" s="338"/>
      <c r="AF242" s="338"/>
      <c r="AG242" s="338"/>
      <c r="AH242" s="338"/>
      <c r="AI242" s="338"/>
      <c r="AJ242" s="338"/>
      <c r="AK242" s="338"/>
      <c r="AL242" s="338"/>
      <c r="AM242" s="338"/>
      <c r="AN242" s="338"/>
      <c r="AO242" s="338"/>
      <c r="AP242" s="338"/>
      <c r="AQ242" s="338"/>
      <c r="AR242" s="338"/>
      <c r="AS242" s="338"/>
      <c r="AT242" s="338"/>
      <c r="AU242" s="338"/>
      <c r="AV242" s="338"/>
      <c r="AW242" s="338"/>
      <c r="AX242" s="338"/>
      <c r="AY242" s="338"/>
      <c r="AZ242" s="338"/>
      <c r="BA242" s="338"/>
      <c r="BB242" s="338"/>
      <c r="BC242" s="338"/>
      <c r="BD242" s="338"/>
      <c r="BE242" s="338"/>
      <c r="BF242" s="338"/>
      <c r="BG242" s="338"/>
      <c r="BH242" s="338"/>
      <c r="BI242" s="338"/>
      <c r="BJ242" s="338"/>
      <c r="BK242" s="338"/>
      <c r="BL242" s="338"/>
      <c r="BM242" s="338"/>
      <c r="BN242" s="338"/>
      <c r="BO242" s="338"/>
      <c r="BP242" s="338"/>
      <c r="BQ242" s="338"/>
      <c r="BR242" s="338"/>
      <c r="BS242" s="338"/>
      <c r="BT242" s="338"/>
      <c r="BU242" s="338"/>
      <c r="BV242" s="338"/>
      <c r="BW242" s="338"/>
      <c r="BX242" s="338"/>
      <c r="BY242" s="338"/>
      <c r="BZ242" s="338"/>
      <c r="CA242" s="338"/>
      <c r="CB242" s="338"/>
      <c r="CC242" s="338"/>
      <c r="CD242" s="338"/>
      <c r="CE242" s="338"/>
      <c r="CF242" s="338"/>
    </row>
    <row r="243" spans="1:84" ht="12.75">
      <c r="A243" s="337"/>
      <c r="B243" s="337"/>
      <c r="C243" s="337"/>
      <c r="D243" s="337"/>
      <c r="E243" s="337"/>
      <c r="F243" s="337"/>
      <c r="G243" s="337"/>
      <c r="H243" s="337"/>
      <c r="I243" s="337"/>
      <c r="J243" s="337"/>
      <c r="K243" s="337"/>
      <c r="L243" s="337"/>
      <c r="M243" s="337"/>
      <c r="N243" s="337"/>
      <c r="O243" s="337"/>
      <c r="P243" s="337"/>
      <c r="Q243" s="338"/>
      <c r="R243" s="338"/>
      <c r="S243" s="338"/>
      <c r="T243" s="338"/>
      <c r="U243" s="338"/>
      <c r="V243" s="338"/>
      <c r="W243" s="338"/>
      <c r="X243" s="338"/>
      <c r="Y243" s="338"/>
      <c r="Z243" s="338"/>
      <c r="AA243" s="338"/>
      <c r="AB243" s="338"/>
      <c r="AC243" s="338"/>
      <c r="AD243" s="338"/>
      <c r="AE243" s="338"/>
      <c r="AF243" s="338"/>
      <c r="AG243" s="338"/>
      <c r="AH243" s="338"/>
      <c r="AI243" s="338"/>
      <c r="AJ243" s="338"/>
      <c r="AK243" s="338"/>
      <c r="AL243" s="338"/>
      <c r="AM243" s="338"/>
      <c r="AN243" s="338"/>
      <c r="AO243" s="338"/>
      <c r="AP243" s="338"/>
      <c r="AQ243" s="338"/>
      <c r="AR243" s="338"/>
      <c r="AS243" s="338"/>
      <c r="AT243" s="338"/>
      <c r="AU243" s="338"/>
      <c r="AV243" s="338"/>
      <c r="AW243" s="338"/>
      <c r="AX243" s="338"/>
      <c r="AY243" s="338"/>
      <c r="AZ243" s="338"/>
      <c r="BA243" s="338"/>
      <c r="BB243" s="338"/>
      <c r="BC243" s="338"/>
      <c r="BD243" s="338"/>
      <c r="BE243" s="338"/>
      <c r="BF243" s="338"/>
      <c r="BG243" s="338"/>
      <c r="BH243" s="338"/>
      <c r="BI243" s="338"/>
      <c r="BJ243" s="338"/>
      <c r="BK243" s="338"/>
      <c r="BL243" s="338"/>
      <c r="BM243" s="338"/>
      <c r="BN243" s="338"/>
      <c r="BO243" s="338"/>
      <c r="BP243" s="338"/>
      <c r="BQ243" s="338"/>
      <c r="BR243" s="338"/>
      <c r="BS243" s="338"/>
      <c r="BT243" s="338"/>
      <c r="BU243" s="338"/>
      <c r="BV243" s="338"/>
      <c r="BW243" s="338"/>
      <c r="BX243" s="338"/>
      <c r="BY243" s="338"/>
      <c r="BZ243" s="338"/>
      <c r="CA243" s="338"/>
      <c r="CB243" s="338"/>
      <c r="CC243" s="338"/>
      <c r="CD243" s="338"/>
      <c r="CE243" s="338"/>
      <c r="CF243" s="338"/>
    </row>
    <row r="244" spans="1:84" ht="12.75">
      <c r="A244" s="342" t="s">
        <v>1342</v>
      </c>
      <c r="B244" s="338"/>
      <c r="C244" s="338"/>
      <c r="D244" s="338"/>
      <c r="E244" s="338"/>
      <c r="F244" s="338"/>
      <c r="G244" s="338"/>
      <c r="H244" s="338"/>
      <c r="I244" s="338"/>
      <c r="J244" s="338"/>
      <c r="K244" s="338"/>
      <c r="L244" s="338"/>
      <c r="M244" s="337"/>
      <c r="N244" s="337"/>
      <c r="O244" s="337"/>
      <c r="P244" s="337"/>
      <c r="Q244" s="338"/>
      <c r="R244" s="338"/>
      <c r="S244" s="338"/>
      <c r="T244" s="338"/>
      <c r="U244" s="338"/>
      <c r="V244" s="338"/>
      <c r="W244" s="338"/>
      <c r="X244" s="338"/>
      <c r="Y244" s="338"/>
      <c r="Z244" s="338"/>
      <c r="AA244" s="338"/>
      <c r="AB244" s="338"/>
      <c r="AC244" s="338"/>
      <c r="AD244" s="338"/>
      <c r="AE244" s="338"/>
      <c r="AF244" s="338"/>
      <c r="AG244" s="338"/>
      <c r="AH244" s="338"/>
      <c r="AI244" s="338"/>
      <c r="AJ244" s="338"/>
      <c r="AK244" s="338"/>
      <c r="AL244" s="338"/>
      <c r="AM244" s="338"/>
      <c r="AN244" s="338"/>
      <c r="AO244" s="338"/>
      <c r="AP244" s="338"/>
      <c r="AQ244" s="338"/>
      <c r="AR244" s="338"/>
      <c r="AS244" s="338"/>
      <c r="AT244" s="338"/>
      <c r="AU244" s="338"/>
      <c r="AV244" s="338"/>
      <c r="AW244" s="338"/>
      <c r="AX244" s="338"/>
      <c r="AY244" s="338"/>
      <c r="AZ244" s="338"/>
      <c r="BA244" s="338"/>
      <c r="BB244" s="338"/>
      <c r="BC244" s="338"/>
      <c r="BD244" s="338"/>
      <c r="BE244" s="338"/>
      <c r="BF244" s="338"/>
      <c r="BG244" s="338"/>
      <c r="BH244" s="338"/>
      <c r="BI244" s="338"/>
      <c r="BJ244" s="338"/>
      <c r="BK244" s="338"/>
      <c r="BL244" s="338"/>
      <c r="BM244" s="338"/>
      <c r="BN244" s="338"/>
      <c r="BO244" s="338"/>
      <c r="BP244" s="338"/>
      <c r="BQ244" s="338"/>
      <c r="BR244" s="338"/>
      <c r="BS244" s="338"/>
      <c r="BT244" s="338"/>
      <c r="BU244" s="338"/>
      <c r="BV244" s="338"/>
      <c r="BW244" s="338"/>
      <c r="BX244" s="338"/>
      <c r="BY244" s="338"/>
      <c r="BZ244" s="338"/>
      <c r="CA244" s="338"/>
      <c r="CB244" s="338"/>
      <c r="CC244" s="338"/>
      <c r="CD244" s="338"/>
      <c r="CE244" s="338"/>
      <c r="CF244" s="338"/>
    </row>
    <row r="245" spans="1:84" ht="12.75">
      <c r="A245" s="158" t="s">
        <v>638</v>
      </c>
      <c r="B245" s="133"/>
      <c r="C245" s="362" t="s">
        <v>82</v>
      </c>
      <c r="D245" s="397" t="s">
        <v>453</v>
      </c>
      <c r="E245" s="351"/>
      <c r="F245" s="351"/>
      <c r="G245" s="351"/>
      <c r="H245" s="356"/>
      <c r="I245" s="351"/>
      <c r="J245" s="351"/>
      <c r="K245" s="351"/>
      <c r="L245" s="351"/>
      <c r="M245" s="351"/>
      <c r="N245" s="337"/>
      <c r="O245" s="337"/>
      <c r="P245" s="337"/>
      <c r="Q245" s="338"/>
      <c r="R245" s="338"/>
      <c r="S245" s="338"/>
      <c r="T245" s="338"/>
      <c r="U245" s="338"/>
      <c r="V245" s="338"/>
      <c r="W245" s="338"/>
      <c r="X245" s="338"/>
      <c r="Y245" s="338"/>
      <c r="Z245" s="338"/>
      <c r="AA245" s="338"/>
      <c r="AB245" s="338"/>
      <c r="AC245" s="338"/>
      <c r="AD245" s="338"/>
      <c r="AE245" s="338"/>
      <c r="AF245" s="338"/>
      <c r="AG245" s="338"/>
      <c r="AH245" s="338"/>
      <c r="AI245" s="338"/>
      <c r="AJ245" s="338"/>
      <c r="AK245" s="338"/>
      <c r="AL245" s="338"/>
      <c r="AM245" s="338"/>
      <c r="AN245" s="338"/>
      <c r="AO245" s="338"/>
      <c r="AP245" s="338"/>
      <c r="AQ245" s="338"/>
      <c r="AR245" s="338"/>
      <c r="AS245" s="338"/>
      <c r="AT245" s="338"/>
      <c r="AU245" s="338"/>
      <c r="AV245" s="338"/>
      <c r="AW245" s="338"/>
      <c r="AX245" s="338"/>
      <c r="AY245" s="338"/>
      <c r="AZ245" s="338"/>
      <c r="BA245" s="338"/>
      <c r="BB245" s="338"/>
      <c r="BC245" s="338"/>
      <c r="BD245" s="338"/>
      <c r="BE245" s="338"/>
      <c r="BF245" s="338"/>
      <c r="BG245" s="338"/>
      <c r="BH245" s="338"/>
      <c r="BI245" s="338"/>
      <c r="BJ245" s="338"/>
      <c r="BK245" s="338"/>
      <c r="BL245" s="338"/>
      <c r="BM245" s="338"/>
      <c r="BN245" s="338"/>
      <c r="BO245" s="338"/>
      <c r="BP245" s="338"/>
      <c r="BQ245" s="338"/>
      <c r="BR245" s="338"/>
      <c r="BS245" s="338"/>
      <c r="BT245" s="338"/>
      <c r="BU245" s="338"/>
      <c r="BV245" s="338"/>
      <c r="BW245" s="338"/>
      <c r="BX245" s="338"/>
      <c r="BY245" s="338"/>
      <c r="BZ245" s="338"/>
      <c r="CA245" s="338"/>
      <c r="CB245" s="338"/>
      <c r="CC245" s="338"/>
      <c r="CD245" s="338"/>
      <c r="CE245" s="338"/>
      <c r="CF245" s="338"/>
    </row>
    <row r="246" spans="1:84" ht="12.75">
      <c r="A246" s="397"/>
      <c r="B246" s="363"/>
      <c r="C246" s="711"/>
      <c r="D246" s="518"/>
      <c r="E246" s="354"/>
      <c r="F246" s="354"/>
      <c r="G246" s="354"/>
      <c r="H246" s="354"/>
      <c r="I246" s="354"/>
      <c r="J246" s="354"/>
      <c r="K246" s="354"/>
      <c r="L246" s="354"/>
      <c r="M246" s="354"/>
      <c r="N246" s="337"/>
      <c r="O246" s="337"/>
      <c r="P246" s="337"/>
      <c r="Q246" s="338"/>
      <c r="R246" s="338"/>
      <c r="S246" s="338"/>
      <c r="T246" s="338"/>
      <c r="U246" s="338"/>
      <c r="V246" s="338"/>
      <c r="W246" s="338"/>
      <c r="X246" s="338"/>
      <c r="Y246" s="338"/>
      <c r="Z246" s="338"/>
      <c r="AA246" s="338"/>
      <c r="AB246" s="338"/>
      <c r="AC246" s="338"/>
      <c r="AD246" s="338"/>
      <c r="AE246" s="338"/>
      <c r="AF246" s="338"/>
      <c r="AG246" s="338"/>
      <c r="AH246" s="338"/>
      <c r="AI246" s="338"/>
      <c r="AJ246" s="338"/>
      <c r="AK246" s="338"/>
      <c r="AL246" s="338"/>
      <c r="AM246" s="338"/>
      <c r="AN246" s="338"/>
      <c r="AO246" s="338"/>
      <c r="AP246" s="338"/>
      <c r="AQ246" s="338"/>
      <c r="AR246" s="338"/>
      <c r="AS246" s="338"/>
      <c r="AT246" s="338"/>
      <c r="AU246" s="338"/>
      <c r="AV246" s="338"/>
      <c r="AW246" s="338"/>
      <c r="AX246" s="338"/>
      <c r="AY246" s="338"/>
      <c r="AZ246" s="338"/>
      <c r="BA246" s="338"/>
      <c r="BB246" s="338"/>
      <c r="BC246" s="338"/>
      <c r="BD246" s="338"/>
      <c r="BE246" s="338"/>
      <c r="BF246" s="338"/>
      <c r="BG246" s="338"/>
      <c r="BH246" s="338"/>
      <c r="BI246" s="338"/>
      <c r="BJ246" s="338"/>
      <c r="BK246" s="338"/>
      <c r="BL246" s="338"/>
      <c r="BM246" s="338"/>
      <c r="BN246" s="338"/>
      <c r="BO246" s="338"/>
      <c r="BP246" s="338"/>
      <c r="BQ246" s="338"/>
      <c r="BR246" s="338"/>
      <c r="BS246" s="338"/>
      <c r="BT246" s="338"/>
      <c r="BU246" s="338"/>
      <c r="BV246" s="338"/>
      <c r="BW246" s="338"/>
      <c r="BX246" s="338"/>
      <c r="BY246" s="338"/>
      <c r="BZ246" s="338"/>
      <c r="CA246" s="338"/>
      <c r="CB246" s="338"/>
      <c r="CC246" s="338"/>
      <c r="CD246" s="338"/>
      <c r="CE246" s="338"/>
      <c r="CF246" s="338"/>
    </row>
    <row r="247" spans="1:84" ht="12.75">
      <c r="A247" s="397"/>
      <c r="B247" s="363"/>
      <c r="C247" s="711"/>
      <c r="D247" s="518"/>
      <c r="E247" s="354"/>
      <c r="F247" s="354"/>
      <c r="G247" s="354"/>
      <c r="H247" s="354"/>
      <c r="I247" s="354"/>
      <c r="J247" s="354"/>
      <c r="K247" s="354"/>
      <c r="L247" s="354"/>
      <c r="M247" s="354"/>
      <c r="N247" s="337"/>
      <c r="O247" s="337"/>
      <c r="P247" s="337"/>
      <c r="Q247" s="338"/>
      <c r="R247" s="338"/>
      <c r="S247" s="338"/>
      <c r="T247" s="338"/>
      <c r="U247" s="338"/>
      <c r="V247" s="338"/>
      <c r="W247" s="338"/>
      <c r="X247" s="338"/>
      <c r="Y247" s="338"/>
      <c r="Z247" s="338"/>
      <c r="AA247" s="338"/>
      <c r="AB247" s="338"/>
      <c r="AC247" s="338"/>
      <c r="AD247" s="338"/>
      <c r="AE247" s="338"/>
      <c r="AF247" s="338"/>
      <c r="AG247" s="338"/>
      <c r="AH247" s="338"/>
      <c r="AI247" s="338"/>
      <c r="AJ247" s="338"/>
      <c r="AK247" s="338"/>
      <c r="AL247" s="338"/>
      <c r="AM247" s="338"/>
      <c r="AN247" s="338"/>
      <c r="AO247" s="338"/>
      <c r="AP247" s="338"/>
      <c r="AQ247" s="338"/>
      <c r="AR247" s="338"/>
      <c r="AS247" s="338"/>
      <c r="AT247" s="338"/>
      <c r="AU247" s="338"/>
      <c r="AV247" s="338"/>
      <c r="AW247" s="338"/>
      <c r="AX247" s="338"/>
      <c r="AY247" s="338"/>
      <c r="AZ247" s="338"/>
      <c r="BA247" s="338"/>
      <c r="BB247" s="338"/>
      <c r="BC247" s="338"/>
      <c r="BD247" s="338"/>
      <c r="BE247" s="338"/>
      <c r="BF247" s="338"/>
      <c r="BG247" s="338"/>
      <c r="BH247" s="338"/>
      <c r="BI247" s="338"/>
      <c r="BJ247" s="338"/>
      <c r="BK247" s="338"/>
      <c r="BL247" s="338"/>
      <c r="BM247" s="338"/>
      <c r="BN247" s="338"/>
      <c r="BO247" s="338"/>
      <c r="BP247" s="338"/>
      <c r="BQ247" s="338"/>
      <c r="BR247" s="338"/>
      <c r="BS247" s="338"/>
      <c r="BT247" s="338"/>
      <c r="BU247" s="338"/>
      <c r="BV247" s="338"/>
      <c r="BW247" s="338"/>
      <c r="BX247" s="338"/>
      <c r="BY247" s="338"/>
      <c r="BZ247" s="338"/>
      <c r="CA247" s="338"/>
      <c r="CB247" s="338"/>
      <c r="CC247" s="338"/>
      <c r="CD247" s="338"/>
      <c r="CE247" s="338"/>
      <c r="CF247" s="338"/>
    </row>
    <row r="248" spans="1:84" ht="12.75">
      <c r="A248" s="397"/>
      <c r="B248" s="363"/>
      <c r="C248" s="711"/>
      <c r="D248" s="518"/>
      <c r="E248" s="354"/>
      <c r="F248" s="354"/>
      <c r="G248" s="354"/>
      <c r="H248" s="354"/>
      <c r="I248" s="354"/>
      <c r="J248" s="354"/>
      <c r="K248" s="354"/>
      <c r="L248" s="354"/>
      <c r="M248" s="354"/>
      <c r="N248" s="337"/>
      <c r="O248" s="337"/>
      <c r="P248" s="337"/>
      <c r="Q248" s="338"/>
      <c r="R248" s="338"/>
      <c r="S248" s="338"/>
      <c r="T248" s="338"/>
      <c r="U248" s="338"/>
      <c r="V248" s="338"/>
      <c r="W248" s="338"/>
      <c r="X248" s="338"/>
      <c r="Y248" s="338"/>
      <c r="Z248" s="338"/>
      <c r="AA248" s="338"/>
      <c r="AB248" s="338"/>
      <c r="AC248" s="338"/>
      <c r="AD248" s="338"/>
      <c r="AE248" s="338"/>
      <c r="AF248" s="338"/>
      <c r="AG248" s="338"/>
      <c r="AH248" s="338"/>
      <c r="AI248" s="338"/>
      <c r="AJ248" s="338"/>
      <c r="AK248" s="338"/>
      <c r="AL248" s="338"/>
      <c r="AM248" s="338"/>
      <c r="AN248" s="338"/>
      <c r="AO248" s="338"/>
      <c r="AP248" s="338"/>
      <c r="AQ248" s="338"/>
      <c r="AR248" s="338"/>
      <c r="AS248" s="338"/>
      <c r="AT248" s="338"/>
      <c r="AU248" s="338"/>
      <c r="AV248" s="338"/>
      <c r="AW248" s="338"/>
      <c r="AX248" s="338"/>
      <c r="AY248" s="338"/>
      <c r="AZ248" s="338"/>
      <c r="BA248" s="338"/>
      <c r="BB248" s="338"/>
      <c r="BC248" s="338"/>
      <c r="BD248" s="338"/>
      <c r="BE248" s="338"/>
      <c r="BF248" s="338"/>
      <c r="BG248" s="338"/>
      <c r="BH248" s="338"/>
      <c r="BI248" s="338"/>
      <c r="BJ248" s="338"/>
      <c r="BK248" s="338"/>
      <c r="BL248" s="338"/>
      <c r="BM248" s="338"/>
      <c r="BN248" s="338"/>
      <c r="BO248" s="338"/>
      <c r="BP248" s="338"/>
      <c r="BQ248" s="338"/>
      <c r="BR248" s="338"/>
      <c r="BS248" s="338"/>
      <c r="BT248" s="338"/>
      <c r="BU248" s="338"/>
      <c r="BV248" s="338"/>
      <c r="BW248" s="338"/>
      <c r="BX248" s="338"/>
      <c r="BY248" s="338"/>
      <c r="BZ248" s="338"/>
      <c r="CA248" s="338"/>
      <c r="CB248" s="338"/>
      <c r="CC248" s="338"/>
      <c r="CD248" s="338"/>
      <c r="CE248" s="338"/>
      <c r="CF248" s="338"/>
    </row>
    <row r="249" spans="1:84" ht="12.75">
      <c r="A249" s="397"/>
      <c r="B249" s="363"/>
      <c r="C249" s="711"/>
      <c r="D249" s="518"/>
      <c r="E249" s="354"/>
      <c r="F249" s="354"/>
      <c r="G249" s="354"/>
      <c r="H249" s="354"/>
      <c r="I249" s="354"/>
      <c r="J249" s="354"/>
      <c r="K249" s="354"/>
      <c r="L249" s="354"/>
      <c r="M249" s="354"/>
      <c r="N249" s="337"/>
      <c r="O249" s="337"/>
      <c r="P249" s="337"/>
      <c r="Q249" s="338"/>
      <c r="R249" s="338"/>
      <c r="S249" s="338"/>
      <c r="T249" s="338"/>
      <c r="U249" s="338"/>
      <c r="V249" s="338"/>
      <c r="W249" s="338"/>
      <c r="X249" s="338"/>
      <c r="Y249" s="338"/>
      <c r="Z249" s="338"/>
      <c r="AA249" s="338"/>
      <c r="AB249" s="338"/>
      <c r="AC249" s="338"/>
      <c r="AD249" s="338"/>
      <c r="AE249" s="338"/>
      <c r="AF249" s="338"/>
      <c r="AG249" s="338"/>
      <c r="AH249" s="338"/>
      <c r="AI249" s="338"/>
      <c r="AJ249" s="338"/>
      <c r="AK249" s="338"/>
      <c r="AL249" s="338"/>
      <c r="AM249" s="338"/>
      <c r="AN249" s="338"/>
      <c r="AO249" s="338"/>
      <c r="AP249" s="338"/>
      <c r="AQ249" s="338"/>
      <c r="AR249" s="338"/>
      <c r="AS249" s="338"/>
      <c r="AT249" s="338"/>
      <c r="AU249" s="338"/>
      <c r="AV249" s="338"/>
      <c r="AW249" s="338"/>
      <c r="AX249" s="338"/>
      <c r="AY249" s="338"/>
      <c r="AZ249" s="338"/>
      <c r="BA249" s="338"/>
      <c r="BB249" s="338"/>
      <c r="BC249" s="338"/>
      <c r="BD249" s="338"/>
      <c r="BE249" s="338"/>
      <c r="BF249" s="338"/>
      <c r="BG249" s="338"/>
      <c r="BH249" s="338"/>
      <c r="BI249" s="338"/>
      <c r="BJ249" s="338"/>
      <c r="BK249" s="338"/>
      <c r="BL249" s="338"/>
      <c r="BM249" s="338"/>
      <c r="BN249" s="338"/>
      <c r="BO249" s="338"/>
      <c r="BP249" s="338"/>
      <c r="BQ249" s="338"/>
      <c r="BR249" s="338"/>
      <c r="BS249" s="338"/>
      <c r="BT249" s="338"/>
      <c r="BU249" s="338"/>
      <c r="BV249" s="338"/>
      <c r="BW249" s="338"/>
      <c r="BX249" s="338"/>
      <c r="BY249" s="338"/>
      <c r="BZ249" s="338"/>
      <c r="CA249" s="338"/>
      <c r="CB249" s="338"/>
      <c r="CC249" s="338"/>
      <c r="CD249" s="338"/>
      <c r="CE249" s="338"/>
      <c r="CF249" s="338"/>
    </row>
    <row r="250" spans="1:84" ht="12.75">
      <c r="A250" s="397"/>
      <c r="B250" s="363"/>
      <c r="C250" s="711"/>
      <c r="D250" s="518"/>
      <c r="E250" s="354"/>
      <c r="F250" s="354"/>
      <c r="G250" s="354"/>
      <c r="H250" s="354"/>
      <c r="I250" s="354"/>
      <c r="J250" s="354"/>
      <c r="K250" s="354"/>
      <c r="L250" s="354"/>
      <c r="M250" s="354"/>
      <c r="N250" s="337"/>
      <c r="O250" s="337"/>
      <c r="P250" s="337"/>
      <c r="Q250" s="338"/>
      <c r="R250" s="338"/>
      <c r="S250" s="338"/>
      <c r="T250" s="338"/>
      <c r="U250" s="338"/>
      <c r="V250" s="338"/>
      <c r="W250" s="338"/>
      <c r="X250" s="338"/>
      <c r="Y250" s="338"/>
      <c r="Z250" s="338"/>
      <c r="AA250" s="338"/>
      <c r="AB250" s="338"/>
      <c r="AC250" s="338"/>
      <c r="AD250" s="338"/>
      <c r="AE250" s="338"/>
      <c r="AF250" s="338"/>
      <c r="AG250" s="338"/>
      <c r="AH250" s="338"/>
      <c r="AI250" s="338"/>
      <c r="AJ250" s="338"/>
      <c r="AK250" s="338"/>
      <c r="AL250" s="338"/>
      <c r="AM250" s="338"/>
      <c r="AN250" s="338"/>
      <c r="AO250" s="338"/>
      <c r="AP250" s="338"/>
      <c r="AQ250" s="338"/>
      <c r="AR250" s="338"/>
      <c r="AS250" s="338"/>
      <c r="AT250" s="338"/>
      <c r="AU250" s="338"/>
      <c r="AV250" s="338"/>
      <c r="AW250" s="338"/>
      <c r="AX250" s="338"/>
      <c r="AY250" s="338"/>
      <c r="AZ250" s="338"/>
      <c r="BA250" s="338"/>
      <c r="BB250" s="338"/>
      <c r="BC250" s="338"/>
      <c r="BD250" s="338"/>
      <c r="BE250" s="338"/>
      <c r="BF250" s="338"/>
      <c r="BG250" s="338"/>
      <c r="BH250" s="338"/>
      <c r="BI250" s="338"/>
      <c r="BJ250" s="338"/>
      <c r="BK250" s="338"/>
      <c r="BL250" s="338"/>
      <c r="BM250" s="338"/>
      <c r="BN250" s="338"/>
      <c r="BO250" s="338"/>
      <c r="BP250" s="338"/>
      <c r="BQ250" s="338"/>
      <c r="BR250" s="338"/>
      <c r="BS250" s="338"/>
      <c r="BT250" s="338"/>
      <c r="BU250" s="338"/>
      <c r="BV250" s="338"/>
      <c r="BW250" s="338"/>
      <c r="BX250" s="338"/>
      <c r="BY250" s="338"/>
      <c r="BZ250" s="338"/>
      <c r="CA250" s="338"/>
      <c r="CB250" s="338"/>
      <c r="CC250" s="338"/>
      <c r="CD250" s="338"/>
      <c r="CE250" s="338"/>
      <c r="CF250" s="338"/>
    </row>
    <row r="251" spans="1:84" ht="12.75">
      <c r="A251" s="397"/>
      <c r="B251" s="363"/>
      <c r="C251" s="711"/>
      <c r="D251" s="518"/>
      <c r="E251" s="354"/>
      <c r="F251" s="354"/>
      <c r="G251" s="354"/>
      <c r="H251" s="354"/>
      <c r="I251" s="354"/>
      <c r="J251" s="354"/>
      <c r="K251" s="354"/>
      <c r="L251" s="354"/>
      <c r="M251" s="354"/>
      <c r="N251" s="337"/>
      <c r="O251" s="337"/>
      <c r="P251" s="337"/>
      <c r="Q251" s="338"/>
      <c r="R251" s="338"/>
      <c r="S251" s="338"/>
      <c r="T251" s="338"/>
      <c r="U251" s="338"/>
      <c r="V251" s="338"/>
      <c r="W251" s="338"/>
      <c r="X251" s="338"/>
      <c r="Y251" s="338"/>
      <c r="Z251" s="338"/>
      <c r="AA251" s="338"/>
      <c r="AB251" s="338"/>
      <c r="AC251" s="338"/>
      <c r="AD251" s="338"/>
      <c r="AE251" s="338"/>
      <c r="AF251" s="338"/>
      <c r="AG251" s="338"/>
      <c r="AH251" s="338"/>
      <c r="AI251" s="338"/>
      <c r="AJ251" s="338"/>
      <c r="AK251" s="338"/>
      <c r="AL251" s="338"/>
      <c r="AM251" s="338"/>
      <c r="AN251" s="338"/>
      <c r="AO251" s="338"/>
      <c r="AP251" s="338"/>
      <c r="AQ251" s="338"/>
      <c r="AR251" s="338"/>
      <c r="AS251" s="338"/>
      <c r="AT251" s="338"/>
      <c r="AU251" s="338"/>
      <c r="AV251" s="338"/>
      <c r="AW251" s="338"/>
      <c r="AX251" s="338"/>
      <c r="AY251" s="338"/>
      <c r="AZ251" s="338"/>
      <c r="BA251" s="338"/>
      <c r="BB251" s="338"/>
      <c r="BC251" s="338"/>
      <c r="BD251" s="338"/>
      <c r="BE251" s="338"/>
      <c r="BF251" s="338"/>
      <c r="BG251" s="338"/>
      <c r="BH251" s="338"/>
      <c r="BI251" s="338"/>
      <c r="BJ251" s="338"/>
      <c r="BK251" s="338"/>
      <c r="BL251" s="338"/>
      <c r="BM251" s="338"/>
      <c r="BN251" s="338"/>
      <c r="BO251" s="338"/>
      <c r="BP251" s="338"/>
      <c r="BQ251" s="338"/>
      <c r="BR251" s="338"/>
      <c r="BS251" s="338"/>
      <c r="BT251" s="338"/>
      <c r="BU251" s="338"/>
      <c r="BV251" s="338"/>
      <c r="BW251" s="338"/>
      <c r="BX251" s="338"/>
      <c r="BY251" s="338"/>
      <c r="BZ251" s="338"/>
      <c r="CA251" s="338"/>
      <c r="CB251" s="338"/>
      <c r="CC251" s="338"/>
      <c r="CD251" s="338"/>
      <c r="CE251" s="338"/>
      <c r="CF251" s="338"/>
    </row>
    <row r="252" spans="1:84" ht="12.75">
      <c r="A252" s="337"/>
      <c r="B252" s="337"/>
      <c r="C252" s="337"/>
      <c r="D252" s="337"/>
      <c r="E252" s="337"/>
      <c r="F252" s="337"/>
      <c r="G252" s="337"/>
      <c r="H252" s="337"/>
      <c r="I252" s="337"/>
      <c r="J252" s="337"/>
      <c r="K252" s="337"/>
      <c r="L252" s="337"/>
      <c r="M252" s="337"/>
      <c r="N252" s="337"/>
      <c r="O252" s="337"/>
      <c r="P252" s="337"/>
      <c r="Q252" s="338"/>
      <c r="R252" s="338"/>
      <c r="S252" s="338"/>
      <c r="T252" s="338"/>
      <c r="U252" s="338"/>
      <c r="V252" s="338"/>
      <c r="W252" s="338"/>
      <c r="X252" s="338"/>
      <c r="Y252" s="338"/>
      <c r="Z252" s="338"/>
      <c r="AA252" s="338"/>
      <c r="AB252" s="338"/>
      <c r="AC252" s="338"/>
      <c r="AD252" s="338"/>
      <c r="AE252" s="338"/>
      <c r="AF252" s="338"/>
      <c r="AG252" s="338"/>
      <c r="AH252" s="338"/>
      <c r="AI252" s="338"/>
      <c r="AJ252" s="338"/>
      <c r="AK252" s="338"/>
      <c r="AL252" s="338"/>
      <c r="AM252" s="338"/>
      <c r="AN252" s="338"/>
      <c r="AO252" s="338"/>
      <c r="AP252" s="338"/>
      <c r="AQ252" s="338"/>
      <c r="AR252" s="338"/>
      <c r="AS252" s="338"/>
      <c r="AT252" s="338"/>
      <c r="AU252" s="338"/>
      <c r="AV252" s="338"/>
      <c r="AW252" s="338"/>
      <c r="AX252" s="338"/>
      <c r="AY252" s="338"/>
      <c r="AZ252" s="338"/>
      <c r="BA252" s="338"/>
      <c r="BB252" s="338"/>
      <c r="BC252" s="338"/>
      <c r="BD252" s="338"/>
      <c r="BE252" s="338"/>
      <c r="BF252" s="338"/>
      <c r="BG252" s="338"/>
      <c r="BH252" s="338"/>
      <c r="BI252" s="338"/>
      <c r="BJ252" s="338"/>
      <c r="BK252" s="338"/>
      <c r="BL252" s="338"/>
      <c r="BM252" s="338"/>
      <c r="BN252" s="338"/>
      <c r="BO252" s="338"/>
      <c r="BP252" s="338"/>
      <c r="BQ252" s="338"/>
      <c r="BR252" s="338"/>
      <c r="BS252" s="338"/>
      <c r="BT252" s="338"/>
      <c r="BU252" s="338"/>
      <c r="BV252" s="338"/>
      <c r="BW252" s="338"/>
      <c r="BX252" s="338"/>
      <c r="BY252" s="338"/>
      <c r="BZ252" s="338"/>
      <c r="CA252" s="338"/>
      <c r="CB252" s="338"/>
      <c r="CC252" s="338"/>
      <c r="CD252" s="338"/>
      <c r="CE252" s="338"/>
      <c r="CF252" s="338"/>
    </row>
    <row r="253" spans="1:84" ht="16.5">
      <c r="A253" s="342" t="s">
        <v>1338</v>
      </c>
      <c r="B253" s="338"/>
      <c r="C253" s="338"/>
      <c r="D253" s="338"/>
      <c r="E253" s="338"/>
      <c r="F253" s="338"/>
      <c r="G253" s="338"/>
      <c r="H253" s="98" t="s">
        <v>596</v>
      </c>
      <c r="I253" s="99"/>
      <c r="J253" s="99"/>
      <c r="K253" s="145"/>
      <c r="L253" s="483" t="s">
        <v>1339</v>
      </c>
      <c r="M253" s="483" t="s">
        <v>46</v>
      </c>
      <c r="N253" s="337"/>
      <c r="O253" s="337"/>
      <c r="P253" s="337"/>
      <c r="Q253" s="338"/>
      <c r="R253" s="338"/>
      <c r="S253" s="338"/>
      <c r="T253" s="338"/>
      <c r="U253" s="338"/>
      <c r="V253" s="338"/>
      <c r="W253" s="338"/>
      <c r="X253" s="338"/>
      <c r="Y253" s="338"/>
      <c r="Z253" s="338"/>
      <c r="AA253" s="338"/>
      <c r="AB253" s="338"/>
      <c r="AC253" s="338"/>
      <c r="AD253" s="338"/>
      <c r="AE253" s="338"/>
      <c r="AF253" s="338"/>
      <c r="AG253" s="338"/>
      <c r="AH253" s="338"/>
      <c r="AI253" s="338"/>
      <c r="AJ253" s="338"/>
      <c r="AK253" s="338"/>
      <c r="AL253" s="338"/>
      <c r="AM253" s="338"/>
      <c r="AN253" s="338"/>
      <c r="AO253" s="338"/>
      <c r="AP253" s="338"/>
      <c r="AQ253" s="338"/>
      <c r="AR253" s="338"/>
      <c r="AS253" s="338"/>
      <c r="AT253" s="338"/>
      <c r="AU253" s="338"/>
      <c r="AV253" s="338"/>
      <c r="AW253" s="338"/>
      <c r="AX253" s="338"/>
      <c r="AY253" s="338"/>
      <c r="AZ253" s="338"/>
      <c r="BA253" s="338"/>
      <c r="BB253" s="338"/>
      <c r="BC253" s="338"/>
      <c r="BD253" s="338"/>
      <c r="BE253" s="338"/>
      <c r="BF253" s="338"/>
      <c r="BG253" s="338"/>
      <c r="BH253" s="338"/>
      <c r="BI253" s="338"/>
      <c r="BJ253" s="338"/>
      <c r="BK253" s="338"/>
      <c r="BL253" s="338"/>
      <c r="BM253" s="338"/>
      <c r="BN253" s="338"/>
      <c r="BO253" s="338"/>
      <c r="BP253" s="338"/>
      <c r="BQ253" s="338"/>
      <c r="BR253" s="338"/>
      <c r="BS253" s="338"/>
      <c r="BT253" s="338"/>
      <c r="BU253" s="338"/>
      <c r="BV253" s="338"/>
      <c r="BW253" s="338"/>
      <c r="BX253" s="338"/>
      <c r="BY253" s="338"/>
      <c r="BZ253" s="338"/>
      <c r="CA253" s="338"/>
      <c r="CB253" s="338"/>
      <c r="CC253" s="338"/>
      <c r="CD253" s="338"/>
      <c r="CE253" s="338"/>
      <c r="CF253" s="338"/>
    </row>
    <row r="254" spans="1:84" ht="16.5">
      <c r="A254" s="362" t="s">
        <v>452</v>
      </c>
      <c r="B254" s="397" t="s">
        <v>453</v>
      </c>
      <c r="C254" s="351"/>
      <c r="D254" s="351"/>
      <c r="E254" s="351"/>
      <c r="F254" s="356"/>
      <c r="G254" s="351"/>
      <c r="H254" s="107" t="s">
        <v>1398</v>
      </c>
      <c r="I254" s="107" t="s">
        <v>1399</v>
      </c>
      <c r="J254" s="107" t="s">
        <v>1002</v>
      </c>
      <c r="K254" s="107" t="s">
        <v>754</v>
      </c>
      <c r="L254" s="490" t="s">
        <v>1340</v>
      </c>
      <c r="M254" s="490" t="s">
        <v>1341</v>
      </c>
      <c r="N254" s="337"/>
      <c r="O254" s="337"/>
      <c r="P254" s="337"/>
      <c r="Q254" s="338"/>
      <c r="R254" s="338"/>
      <c r="S254" s="338"/>
      <c r="T254" s="338"/>
      <c r="U254" s="338"/>
      <c r="V254" s="338"/>
      <c r="W254" s="338"/>
      <c r="X254" s="338"/>
      <c r="Y254" s="338"/>
      <c r="Z254" s="338"/>
      <c r="AA254" s="338"/>
      <c r="AB254" s="338"/>
      <c r="AC254" s="338"/>
      <c r="AD254" s="338"/>
      <c r="AE254" s="338"/>
      <c r="AF254" s="338"/>
      <c r="AG254" s="338"/>
      <c r="AH254" s="338"/>
      <c r="AI254" s="338"/>
      <c r="AJ254" s="338"/>
      <c r="AK254" s="338"/>
      <c r="AL254" s="338"/>
      <c r="AM254" s="338"/>
      <c r="AN254" s="338"/>
      <c r="AO254" s="338"/>
      <c r="AP254" s="338"/>
      <c r="AQ254" s="338"/>
      <c r="AR254" s="338"/>
      <c r="AS254" s="338"/>
      <c r="AT254" s="338"/>
      <c r="AU254" s="338"/>
      <c r="AV254" s="338"/>
      <c r="AW254" s="338"/>
      <c r="AX254" s="338"/>
      <c r="AY254" s="338"/>
      <c r="AZ254" s="338"/>
      <c r="BA254" s="338"/>
      <c r="BB254" s="338"/>
      <c r="BC254" s="338"/>
      <c r="BD254" s="338"/>
      <c r="BE254" s="338"/>
      <c r="BF254" s="338"/>
      <c r="BG254" s="338"/>
      <c r="BH254" s="338"/>
      <c r="BI254" s="338"/>
      <c r="BJ254" s="338"/>
      <c r="BK254" s="338"/>
      <c r="BL254" s="338"/>
      <c r="BM254" s="338"/>
      <c r="BN254" s="338"/>
      <c r="BO254" s="338"/>
      <c r="BP254" s="338"/>
      <c r="BQ254" s="338"/>
      <c r="BR254" s="338"/>
      <c r="BS254" s="338"/>
      <c r="BT254" s="338"/>
      <c r="BU254" s="338"/>
      <c r="BV254" s="338"/>
      <c r="BW254" s="338"/>
      <c r="BX254" s="338"/>
      <c r="BY254" s="338"/>
      <c r="BZ254" s="338"/>
      <c r="CA254" s="338"/>
      <c r="CB254" s="338"/>
      <c r="CC254" s="338"/>
      <c r="CD254" s="338"/>
      <c r="CE254" s="338"/>
      <c r="CF254" s="338"/>
    </row>
    <row r="255" spans="1:84" ht="12.75">
      <c r="A255" s="711"/>
      <c r="B255" s="518"/>
      <c r="C255" s="354"/>
      <c r="D255" s="354"/>
      <c r="E255" s="354"/>
      <c r="F255" s="354"/>
      <c r="G255" s="354"/>
      <c r="H255" s="354"/>
      <c r="I255" s="354"/>
      <c r="J255" s="354"/>
      <c r="K255" s="354"/>
      <c r="L255" s="387"/>
      <c r="M255" s="777"/>
      <c r="N255" s="337"/>
      <c r="O255" s="337"/>
      <c r="P255" s="337"/>
      <c r="Q255" s="338"/>
      <c r="R255" s="338"/>
      <c r="S255" s="338"/>
      <c r="T255" s="338"/>
      <c r="U255" s="338"/>
      <c r="V255" s="338"/>
      <c r="W255" s="338"/>
      <c r="X255" s="338"/>
      <c r="Y255" s="338"/>
      <c r="Z255" s="338"/>
      <c r="AA255" s="338"/>
      <c r="AB255" s="338"/>
      <c r="AC255" s="338"/>
      <c r="AD255" s="338"/>
      <c r="AE255" s="338"/>
      <c r="AF255" s="338"/>
      <c r="AG255" s="338"/>
      <c r="AH255" s="338"/>
      <c r="AI255" s="338"/>
      <c r="AJ255" s="338"/>
      <c r="AK255" s="338"/>
      <c r="AL255" s="338"/>
      <c r="AM255" s="338"/>
      <c r="AN255" s="338"/>
      <c r="AO255" s="338"/>
      <c r="AP255" s="338"/>
      <c r="AQ255" s="338"/>
      <c r="AR255" s="338"/>
      <c r="AS255" s="338"/>
      <c r="AT255" s="338"/>
      <c r="AU255" s="338"/>
      <c r="AV255" s="338"/>
      <c r="AW255" s="338"/>
      <c r="AX255" s="338"/>
      <c r="AY255" s="338"/>
      <c r="AZ255" s="338"/>
      <c r="BA255" s="338"/>
      <c r="BB255" s="338"/>
      <c r="BC255" s="338"/>
      <c r="BD255" s="338"/>
      <c r="BE255" s="338"/>
      <c r="BF255" s="338"/>
      <c r="BG255" s="338"/>
      <c r="BH255" s="338"/>
      <c r="BI255" s="338"/>
      <c r="BJ255" s="338"/>
      <c r="BK255" s="338"/>
      <c r="BL255" s="338"/>
      <c r="BM255" s="338"/>
      <c r="BN255" s="338"/>
      <c r="BO255" s="338"/>
      <c r="BP255" s="338"/>
      <c r="BQ255" s="338"/>
      <c r="BR255" s="338"/>
      <c r="BS255" s="338"/>
      <c r="BT255" s="338"/>
      <c r="BU255" s="338"/>
      <c r="BV255" s="338"/>
      <c r="BW255" s="338"/>
      <c r="BX255" s="338"/>
      <c r="BY255" s="338"/>
      <c r="BZ255" s="338"/>
      <c r="CA255" s="338"/>
      <c r="CB255" s="338"/>
      <c r="CC255" s="338"/>
      <c r="CD255" s="338"/>
      <c r="CE255" s="338"/>
      <c r="CF255" s="338"/>
    </row>
    <row r="256" spans="1:84" ht="12.75">
      <c r="A256" s="711"/>
      <c r="B256" s="518"/>
      <c r="C256" s="354"/>
      <c r="D256" s="354"/>
      <c r="E256" s="354"/>
      <c r="F256" s="354"/>
      <c r="G256" s="354"/>
      <c r="H256" s="354"/>
      <c r="I256" s="354"/>
      <c r="J256" s="354"/>
      <c r="K256" s="354"/>
      <c r="L256" s="387"/>
      <c r="M256" s="777"/>
      <c r="N256" s="337"/>
      <c r="O256" s="337"/>
      <c r="P256" s="337"/>
      <c r="Q256" s="338"/>
      <c r="R256" s="338"/>
      <c r="S256" s="338"/>
      <c r="T256" s="338"/>
      <c r="U256" s="338"/>
      <c r="V256" s="338"/>
      <c r="W256" s="338"/>
      <c r="X256" s="338"/>
      <c r="Y256" s="338"/>
      <c r="Z256" s="338"/>
      <c r="AA256" s="338"/>
      <c r="AB256" s="338"/>
      <c r="AC256" s="338"/>
      <c r="AD256" s="338"/>
      <c r="AE256" s="338"/>
      <c r="AF256" s="338"/>
      <c r="AG256" s="338"/>
      <c r="AH256" s="338"/>
      <c r="AI256" s="338"/>
      <c r="AJ256" s="338"/>
      <c r="AK256" s="338"/>
      <c r="AL256" s="338"/>
      <c r="AM256" s="338"/>
      <c r="AN256" s="338"/>
      <c r="AO256" s="338"/>
      <c r="AP256" s="338"/>
      <c r="AQ256" s="338"/>
      <c r="AR256" s="338"/>
      <c r="AS256" s="338"/>
      <c r="AT256" s="338"/>
      <c r="AU256" s="338"/>
      <c r="AV256" s="338"/>
      <c r="AW256" s="338"/>
      <c r="AX256" s="338"/>
      <c r="AY256" s="338"/>
      <c r="AZ256" s="338"/>
      <c r="BA256" s="338"/>
      <c r="BB256" s="338"/>
      <c r="BC256" s="338"/>
      <c r="BD256" s="338"/>
      <c r="BE256" s="338"/>
      <c r="BF256" s="338"/>
      <c r="BG256" s="338"/>
      <c r="BH256" s="338"/>
      <c r="BI256" s="338"/>
      <c r="BJ256" s="338"/>
      <c r="BK256" s="338"/>
      <c r="BL256" s="338"/>
      <c r="BM256" s="338"/>
      <c r="BN256" s="338"/>
      <c r="BO256" s="338"/>
      <c r="BP256" s="338"/>
      <c r="BQ256" s="338"/>
      <c r="BR256" s="338"/>
      <c r="BS256" s="338"/>
      <c r="BT256" s="338"/>
      <c r="BU256" s="338"/>
      <c r="BV256" s="338"/>
      <c r="BW256" s="338"/>
      <c r="BX256" s="338"/>
      <c r="BY256" s="338"/>
      <c r="BZ256" s="338"/>
      <c r="CA256" s="338"/>
      <c r="CB256" s="338"/>
      <c r="CC256" s="338"/>
      <c r="CD256" s="338"/>
      <c r="CE256" s="338"/>
      <c r="CF256" s="338"/>
    </row>
    <row r="257" spans="1:84" ht="12.75">
      <c r="A257" s="711"/>
      <c r="B257" s="518"/>
      <c r="C257" s="354"/>
      <c r="D257" s="354"/>
      <c r="E257" s="354"/>
      <c r="F257" s="354"/>
      <c r="G257" s="354"/>
      <c r="H257" s="354"/>
      <c r="I257" s="354"/>
      <c r="J257" s="354"/>
      <c r="K257" s="354"/>
      <c r="L257" s="387"/>
      <c r="M257" s="777"/>
      <c r="N257" s="337"/>
      <c r="O257" s="337"/>
      <c r="P257" s="337"/>
      <c r="Q257" s="338"/>
      <c r="R257" s="338"/>
      <c r="S257" s="338"/>
      <c r="T257" s="338"/>
      <c r="U257" s="338"/>
      <c r="V257" s="338"/>
      <c r="W257" s="338"/>
      <c r="X257" s="338"/>
      <c r="Y257" s="338"/>
      <c r="Z257" s="338"/>
      <c r="AA257" s="338"/>
      <c r="AB257" s="338"/>
      <c r="AC257" s="338"/>
      <c r="AD257" s="338"/>
      <c r="AE257" s="338"/>
      <c r="AF257" s="338"/>
      <c r="AG257" s="338"/>
      <c r="AH257" s="338"/>
      <c r="AI257" s="338"/>
      <c r="AJ257" s="338"/>
      <c r="AK257" s="338"/>
      <c r="AL257" s="338"/>
      <c r="AM257" s="338"/>
      <c r="AN257" s="338"/>
      <c r="AO257" s="338"/>
      <c r="AP257" s="338"/>
      <c r="AQ257" s="338"/>
      <c r="AR257" s="338"/>
      <c r="AS257" s="338"/>
      <c r="AT257" s="338"/>
      <c r="AU257" s="338"/>
      <c r="AV257" s="338"/>
      <c r="AW257" s="338"/>
      <c r="AX257" s="338"/>
      <c r="AY257" s="338"/>
      <c r="AZ257" s="338"/>
      <c r="BA257" s="338"/>
      <c r="BB257" s="338"/>
      <c r="BC257" s="338"/>
      <c r="BD257" s="338"/>
      <c r="BE257" s="338"/>
      <c r="BF257" s="338"/>
      <c r="BG257" s="338"/>
      <c r="BH257" s="338"/>
      <c r="BI257" s="338"/>
      <c r="BJ257" s="338"/>
      <c r="BK257" s="338"/>
      <c r="BL257" s="338"/>
      <c r="BM257" s="338"/>
      <c r="BN257" s="338"/>
      <c r="BO257" s="338"/>
      <c r="BP257" s="338"/>
      <c r="BQ257" s="338"/>
      <c r="BR257" s="338"/>
      <c r="BS257" s="338"/>
      <c r="BT257" s="338"/>
      <c r="BU257" s="338"/>
      <c r="BV257" s="338"/>
      <c r="BW257" s="338"/>
      <c r="BX257" s="338"/>
      <c r="BY257" s="338"/>
      <c r="BZ257" s="338"/>
      <c r="CA257" s="338"/>
      <c r="CB257" s="338"/>
      <c r="CC257" s="338"/>
      <c r="CD257" s="338"/>
      <c r="CE257" s="338"/>
      <c r="CF257" s="338"/>
    </row>
    <row r="258" spans="1:84" ht="12.75">
      <c r="A258" s="711"/>
      <c r="B258" s="518"/>
      <c r="C258" s="354"/>
      <c r="D258" s="354"/>
      <c r="E258" s="354"/>
      <c r="F258" s="354"/>
      <c r="G258" s="354"/>
      <c r="H258" s="354"/>
      <c r="I258" s="354"/>
      <c r="J258" s="354"/>
      <c r="K258" s="354"/>
      <c r="L258" s="387"/>
      <c r="M258" s="777"/>
      <c r="N258" s="337"/>
      <c r="O258" s="337"/>
      <c r="P258" s="337"/>
      <c r="Q258" s="338"/>
      <c r="R258" s="338"/>
      <c r="S258" s="338"/>
      <c r="T258" s="338"/>
      <c r="U258" s="338"/>
      <c r="V258" s="338"/>
      <c r="W258" s="338"/>
      <c r="X258" s="338"/>
      <c r="Y258" s="338"/>
      <c r="Z258" s="338"/>
      <c r="AA258" s="338"/>
      <c r="AB258" s="338"/>
      <c r="AC258" s="338"/>
      <c r="AD258" s="338"/>
      <c r="AE258" s="338"/>
      <c r="AF258" s="338"/>
      <c r="AG258" s="338"/>
      <c r="AH258" s="338"/>
      <c r="AI258" s="338"/>
      <c r="AJ258" s="338"/>
      <c r="AK258" s="338"/>
      <c r="AL258" s="338"/>
      <c r="AM258" s="338"/>
      <c r="AN258" s="338"/>
      <c r="AO258" s="338"/>
      <c r="AP258" s="338"/>
      <c r="AQ258" s="338"/>
      <c r="AR258" s="338"/>
      <c r="AS258" s="338"/>
      <c r="AT258" s="338"/>
      <c r="AU258" s="338"/>
      <c r="AV258" s="338"/>
      <c r="AW258" s="338"/>
      <c r="AX258" s="338"/>
      <c r="AY258" s="338"/>
      <c r="AZ258" s="338"/>
      <c r="BA258" s="338"/>
      <c r="BB258" s="338"/>
      <c r="BC258" s="338"/>
      <c r="BD258" s="338"/>
      <c r="BE258" s="338"/>
      <c r="BF258" s="338"/>
      <c r="BG258" s="338"/>
      <c r="BH258" s="338"/>
      <c r="BI258" s="338"/>
      <c r="BJ258" s="338"/>
      <c r="BK258" s="338"/>
      <c r="BL258" s="338"/>
      <c r="BM258" s="338"/>
      <c r="BN258" s="338"/>
      <c r="BO258" s="338"/>
      <c r="BP258" s="338"/>
      <c r="BQ258" s="338"/>
      <c r="BR258" s="338"/>
      <c r="BS258" s="338"/>
      <c r="BT258" s="338"/>
      <c r="BU258" s="338"/>
      <c r="BV258" s="338"/>
      <c r="BW258" s="338"/>
      <c r="BX258" s="338"/>
      <c r="BY258" s="338"/>
      <c r="BZ258" s="338"/>
      <c r="CA258" s="338"/>
      <c r="CB258" s="338"/>
      <c r="CC258" s="338"/>
      <c r="CD258" s="338"/>
      <c r="CE258" s="338"/>
      <c r="CF258" s="338"/>
    </row>
    <row r="259" spans="1:84" ht="12.75">
      <c r="A259" s="711"/>
      <c r="B259" s="518"/>
      <c r="C259" s="354"/>
      <c r="D259" s="354"/>
      <c r="E259" s="354"/>
      <c r="F259" s="354"/>
      <c r="G259" s="354"/>
      <c r="H259" s="354"/>
      <c r="I259" s="354"/>
      <c r="J259" s="354"/>
      <c r="K259" s="354"/>
      <c r="L259" s="387"/>
      <c r="M259" s="777"/>
      <c r="N259" s="337"/>
      <c r="O259" s="337"/>
      <c r="P259" s="337"/>
      <c r="Q259" s="338"/>
      <c r="R259" s="338"/>
      <c r="S259" s="338"/>
      <c r="T259" s="338"/>
      <c r="U259" s="338"/>
      <c r="V259" s="338"/>
      <c r="W259" s="338"/>
      <c r="X259" s="338"/>
      <c r="Y259" s="338"/>
      <c r="Z259" s="338"/>
      <c r="AA259" s="338"/>
      <c r="AB259" s="338"/>
      <c r="AC259" s="338"/>
      <c r="AD259" s="338"/>
      <c r="AE259" s="338"/>
      <c r="AF259" s="338"/>
      <c r="AG259" s="338"/>
      <c r="AH259" s="338"/>
      <c r="AI259" s="338"/>
      <c r="AJ259" s="338"/>
      <c r="AK259" s="338"/>
      <c r="AL259" s="338"/>
      <c r="AM259" s="338"/>
      <c r="AN259" s="338"/>
      <c r="AO259" s="338"/>
      <c r="AP259" s="338"/>
      <c r="AQ259" s="338"/>
      <c r="AR259" s="338"/>
      <c r="AS259" s="338"/>
      <c r="AT259" s="338"/>
      <c r="AU259" s="338"/>
      <c r="AV259" s="338"/>
      <c r="AW259" s="338"/>
      <c r="AX259" s="338"/>
      <c r="AY259" s="338"/>
      <c r="AZ259" s="338"/>
      <c r="BA259" s="338"/>
      <c r="BB259" s="338"/>
      <c r="BC259" s="338"/>
      <c r="BD259" s="338"/>
      <c r="BE259" s="338"/>
      <c r="BF259" s="338"/>
      <c r="BG259" s="338"/>
      <c r="BH259" s="338"/>
      <c r="BI259" s="338"/>
      <c r="BJ259" s="338"/>
      <c r="BK259" s="338"/>
      <c r="BL259" s="338"/>
      <c r="BM259" s="338"/>
      <c r="BN259" s="338"/>
      <c r="BO259" s="338"/>
      <c r="BP259" s="338"/>
      <c r="BQ259" s="338"/>
      <c r="BR259" s="338"/>
      <c r="BS259" s="338"/>
      <c r="BT259" s="338"/>
      <c r="BU259" s="338"/>
      <c r="BV259" s="338"/>
      <c r="BW259" s="338"/>
      <c r="BX259" s="338"/>
      <c r="BY259" s="338"/>
      <c r="BZ259" s="338"/>
      <c r="CA259" s="338"/>
      <c r="CB259" s="338"/>
      <c r="CC259" s="338"/>
      <c r="CD259" s="338"/>
      <c r="CE259" s="338"/>
      <c r="CF259" s="338"/>
    </row>
    <row r="260" spans="1:84" ht="12.75">
      <c r="A260" s="711"/>
      <c r="B260" s="518"/>
      <c r="C260" s="354"/>
      <c r="D260" s="354"/>
      <c r="E260" s="354"/>
      <c r="F260" s="354"/>
      <c r="G260" s="354"/>
      <c r="H260" s="354"/>
      <c r="I260" s="354"/>
      <c r="J260" s="354"/>
      <c r="K260" s="354"/>
      <c r="L260" s="387"/>
      <c r="M260" s="777"/>
      <c r="N260" s="337"/>
      <c r="O260" s="337"/>
      <c r="P260" s="337"/>
      <c r="Q260" s="338"/>
      <c r="R260" s="338"/>
      <c r="S260" s="338"/>
      <c r="T260" s="338"/>
      <c r="U260" s="338"/>
      <c r="V260" s="338"/>
      <c r="W260" s="338"/>
      <c r="X260" s="338"/>
      <c r="Y260" s="338"/>
      <c r="Z260" s="338"/>
      <c r="AA260" s="338"/>
      <c r="AB260" s="338"/>
      <c r="AC260" s="338"/>
      <c r="AD260" s="338"/>
      <c r="AE260" s="338"/>
      <c r="AF260" s="338"/>
      <c r="AG260" s="338"/>
      <c r="AH260" s="338"/>
      <c r="AI260" s="338"/>
      <c r="AJ260" s="338"/>
      <c r="AK260" s="338"/>
      <c r="AL260" s="338"/>
      <c r="AM260" s="338"/>
      <c r="AN260" s="338"/>
      <c r="AO260" s="338"/>
      <c r="AP260" s="338"/>
      <c r="AQ260" s="338"/>
      <c r="AR260" s="338"/>
      <c r="AS260" s="338"/>
      <c r="AT260" s="338"/>
      <c r="AU260" s="338"/>
      <c r="AV260" s="338"/>
      <c r="AW260" s="338"/>
      <c r="AX260" s="338"/>
      <c r="AY260" s="338"/>
      <c r="AZ260" s="338"/>
      <c r="BA260" s="338"/>
      <c r="BB260" s="338"/>
      <c r="BC260" s="338"/>
      <c r="BD260" s="338"/>
      <c r="BE260" s="338"/>
      <c r="BF260" s="338"/>
      <c r="BG260" s="338"/>
      <c r="BH260" s="338"/>
      <c r="BI260" s="338"/>
      <c r="BJ260" s="338"/>
      <c r="BK260" s="338"/>
      <c r="BL260" s="338"/>
      <c r="BM260" s="338"/>
      <c r="BN260" s="338"/>
      <c r="BO260" s="338"/>
      <c r="BP260" s="338"/>
      <c r="BQ260" s="338"/>
      <c r="BR260" s="338"/>
      <c r="BS260" s="338"/>
      <c r="BT260" s="338"/>
      <c r="BU260" s="338"/>
      <c r="BV260" s="338"/>
      <c r="BW260" s="338"/>
      <c r="BX260" s="338"/>
      <c r="BY260" s="338"/>
      <c r="BZ260" s="338"/>
      <c r="CA260" s="338"/>
      <c r="CB260" s="338"/>
      <c r="CC260" s="338"/>
      <c r="CD260" s="338"/>
      <c r="CE260" s="338"/>
      <c r="CF260" s="338"/>
    </row>
    <row r="261" spans="1:84" ht="12.75">
      <c r="A261" s="711"/>
      <c r="B261" s="518"/>
      <c r="C261" s="354"/>
      <c r="D261" s="354"/>
      <c r="E261" s="354"/>
      <c r="F261" s="354"/>
      <c r="G261" s="354"/>
      <c r="H261" s="354"/>
      <c r="I261" s="354"/>
      <c r="J261" s="354"/>
      <c r="K261" s="354"/>
      <c r="L261" s="387"/>
      <c r="M261" s="777"/>
      <c r="N261" s="337"/>
      <c r="O261" s="337"/>
      <c r="P261" s="337"/>
      <c r="Q261" s="338"/>
      <c r="R261" s="338"/>
      <c r="S261" s="338"/>
      <c r="T261" s="338"/>
      <c r="U261" s="338"/>
      <c r="V261" s="338"/>
      <c r="W261" s="338"/>
      <c r="X261" s="338"/>
      <c r="Y261" s="338"/>
      <c r="Z261" s="338"/>
      <c r="AA261" s="338"/>
      <c r="AB261" s="338"/>
      <c r="AC261" s="338"/>
      <c r="AD261" s="338"/>
      <c r="AE261" s="338"/>
      <c r="AF261" s="338"/>
      <c r="AG261" s="338"/>
      <c r="AH261" s="338"/>
      <c r="AI261" s="338"/>
      <c r="AJ261" s="338"/>
      <c r="AK261" s="338"/>
      <c r="AL261" s="338"/>
      <c r="AM261" s="338"/>
      <c r="AN261" s="338"/>
      <c r="AO261" s="338"/>
      <c r="AP261" s="338"/>
      <c r="AQ261" s="338"/>
      <c r="AR261" s="338"/>
      <c r="AS261" s="338"/>
      <c r="AT261" s="338"/>
      <c r="AU261" s="338"/>
      <c r="AV261" s="338"/>
      <c r="AW261" s="338"/>
      <c r="AX261" s="338"/>
      <c r="AY261" s="338"/>
      <c r="AZ261" s="338"/>
      <c r="BA261" s="338"/>
      <c r="BB261" s="338"/>
      <c r="BC261" s="338"/>
      <c r="BD261" s="338"/>
      <c r="BE261" s="338"/>
      <c r="BF261" s="338"/>
      <c r="BG261" s="338"/>
      <c r="BH261" s="338"/>
      <c r="BI261" s="338"/>
      <c r="BJ261" s="338"/>
      <c r="BK261" s="338"/>
      <c r="BL261" s="338"/>
      <c r="BM261" s="338"/>
      <c r="BN261" s="338"/>
      <c r="BO261" s="338"/>
      <c r="BP261" s="338"/>
      <c r="BQ261" s="338"/>
      <c r="BR261" s="338"/>
      <c r="BS261" s="338"/>
      <c r="BT261" s="338"/>
      <c r="BU261" s="338"/>
      <c r="BV261" s="338"/>
      <c r="BW261" s="338"/>
      <c r="BX261" s="338"/>
      <c r="BY261" s="338"/>
      <c r="BZ261" s="338"/>
      <c r="CA261" s="338"/>
      <c r="CB261" s="338"/>
      <c r="CC261" s="338"/>
      <c r="CD261" s="338"/>
      <c r="CE261" s="338"/>
      <c r="CF261" s="338"/>
    </row>
    <row r="262" spans="1:84" ht="12.75">
      <c r="A262" s="711"/>
      <c r="B262" s="518"/>
      <c r="C262" s="354"/>
      <c r="D262" s="354"/>
      <c r="E262" s="354"/>
      <c r="F262" s="354"/>
      <c r="G262" s="354"/>
      <c r="H262" s="354"/>
      <c r="I262" s="354"/>
      <c r="J262" s="354"/>
      <c r="K262" s="354"/>
      <c r="L262" s="387"/>
      <c r="M262" s="777"/>
      <c r="N262" s="337"/>
      <c r="O262" s="337"/>
      <c r="P262" s="338"/>
      <c r="Q262" s="338"/>
      <c r="R262" s="338"/>
      <c r="S262" s="338"/>
      <c r="T262" s="338"/>
      <c r="U262" s="338"/>
      <c r="V262" s="338"/>
      <c r="W262" s="338"/>
      <c r="X262" s="338"/>
      <c r="Y262" s="338"/>
      <c r="Z262" s="338"/>
      <c r="AA262" s="338"/>
      <c r="AB262" s="338"/>
      <c r="AC262" s="338"/>
      <c r="AD262" s="338"/>
      <c r="AE262" s="338"/>
      <c r="AF262" s="338"/>
      <c r="AG262" s="338"/>
      <c r="AH262" s="338"/>
      <c r="AI262" s="338"/>
      <c r="AJ262" s="338"/>
      <c r="AK262" s="338"/>
      <c r="AL262" s="338"/>
      <c r="AM262" s="338"/>
      <c r="AN262" s="338"/>
      <c r="AO262" s="338"/>
      <c r="AP262" s="338"/>
      <c r="AQ262" s="338"/>
      <c r="AR262" s="338"/>
      <c r="AS262" s="338"/>
      <c r="AT262" s="338"/>
      <c r="AU262" s="338"/>
      <c r="AV262" s="338"/>
      <c r="AW262" s="338"/>
      <c r="AX262" s="338"/>
      <c r="AY262" s="338"/>
      <c r="AZ262" s="338"/>
      <c r="BA262" s="338"/>
      <c r="BB262" s="338"/>
      <c r="BC262" s="338"/>
      <c r="BD262" s="338"/>
      <c r="BE262" s="338"/>
      <c r="BF262" s="338"/>
      <c r="BG262" s="338"/>
      <c r="BH262" s="338"/>
      <c r="BI262" s="338"/>
      <c r="BJ262" s="338"/>
      <c r="BK262" s="338"/>
      <c r="BL262" s="338"/>
      <c r="BM262" s="338"/>
      <c r="BN262" s="338"/>
      <c r="BO262" s="338"/>
      <c r="BP262" s="338"/>
      <c r="BQ262" s="338"/>
      <c r="BR262" s="338"/>
      <c r="BS262" s="338"/>
      <c r="BT262" s="338"/>
      <c r="BU262" s="338"/>
      <c r="BV262" s="338"/>
      <c r="BW262" s="338"/>
      <c r="BX262" s="338"/>
      <c r="BY262" s="338"/>
      <c r="BZ262" s="338"/>
      <c r="CA262" s="338"/>
      <c r="CB262" s="338"/>
      <c r="CC262" s="338"/>
      <c r="CD262" s="338"/>
      <c r="CE262" s="338"/>
      <c r="CF262" s="338"/>
    </row>
    <row r="263" spans="1:84" ht="12.75">
      <c r="A263" s="711"/>
      <c r="B263" s="518"/>
      <c r="C263" s="354"/>
      <c r="D263" s="354"/>
      <c r="E263" s="354"/>
      <c r="F263" s="354"/>
      <c r="G263" s="354"/>
      <c r="H263" s="354"/>
      <c r="I263" s="354"/>
      <c r="J263" s="354"/>
      <c r="K263" s="354"/>
      <c r="L263" s="387"/>
      <c r="M263" s="777"/>
      <c r="N263" s="337"/>
      <c r="O263" s="338"/>
      <c r="P263" s="338"/>
      <c r="Q263" s="338"/>
      <c r="R263" s="338"/>
      <c r="S263" s="338"/>
      <c r="T263" s="338"/>
      <c r="U263" s="338"/>
      <c r="V263" s="338"/>
      <c r="W263" s="338"/>
      <c r="X263" s="338"/>
      <c r="Y263" s="338"/>
      <c r="Z263" s="338"/>
      <c r="AA263" s="338"/>
      <c r="AB263" s="338"/>
      <c r="AC263" s="338"/>
      <c r="AD263" s="338"/>
      <c r="AE263" s="338"/>
      <c r="AF263" s="338"/>
      <c r="AG263" s="338"/>
      <c r="AH263" s="338"/>
      <c r="AI263" s="338"/>
      <c r="AJ263" s="338"/>
      <c r="AK263" s="338"/>
      <c r="AL263" s="338"/>
      <c r="AM263" s="338"/>
      <c r="AN263" s="338"/>
      <c r="AO263" s="338"/>
      <c r="AP263" s="338"/>
      <c r="AQ263" s="338"/>
      <c r="AR263" s="338"/>
      <c r="AS263" s="338"/>
      <c r="AT263" s="338"/>
      <c r="AU263" s="338"/>
      <c r="AV263" s="338"/>
      <c r="AW263" s="338"/>
      <c r="AX263" s="338"/>
      <c r="AY263" s="338"/>
      <c r="AZ263" s="338"/>
      <c r="BA263" s="338"/>
      <c r="BB263" s="338"/>
      <c r="BC263" s="338"/>
      <c r="BD263" s="338"/>
      <c r="BE263" s="338"/>
      <c r="BF263" s="338"/>
      <c r="BG263" s="338"/>
      <c r="BH263" s="338"/>
      <c r="BI263" s="338"/>
      <c r="BJ263" s="338"/>
      <c r="BK263" s="338"/>
      <c r="BL263" s="338"/>
      <c r="BM263" s="338"/>
      <c r="BN263" s="338"/>
      <c r="BO263" s="338"/>
      <c r="BP263" s="338"/>
      <c r="BQ263" s="338"/>
      <c r="BR263" s="338"/>
      <c r="BS263" s="338"/>
      <c r="BT263" s="338"/>
      <c r="BU263" s="338"/>
      <c r="BV263" s="338"/>
      <c r="BW263" s="338"/>
      <c r="BX263" s="338"/>
      <c r="BY263" s="338"/>
      <c r="BZ263" s="338"/>
      <c r="CA263" s="338"/>
      <c r="CB263" s="338"/>
      <c r="CC263" s="338"/>
      <c r="CD263" s="338"/>
      <c r="CE263" s="338"/>
      <c r="CF263" s="338"/>
    </row>
    <row r="264" spans="1:84" ht="12.75">
      <c r="A264" s="711"/>
      <c r="B264" s="518"/>
      <c r="C264" s="354"/>
      <c r="D264" s="354"/>
      <c r="E264" s="354"/>
      <c r="F264" s="354"/>
      <c r="G264" s="354"/>
      <c r="H264" s="354"/>
      <c r="I264" s="354"/>
      <c r="J264" s="354"/>
      <c r="K264" s="354"/>
      <c r="L264" s="387"/>
      <c r="M264" s="777"/>
      <c r="N264" s="337"/>
      <c r="O264" s="338"/>
      <c r="P264" s="338"/>
      <c r="Q264" s="338"/>
      <c r="R264" s="338"/>
      <c r="S264" s="338"/>
      <c r="T264" s="338"/>
      <c r="U264" s="338"/>
      <c r="V264" s="338"/>
      <c r="W264" s="338"/>
      <c r="X264" s="338"/>
      <c r="Y264" s="338"/>
      <c r="Z264" s="338"/>
      <c r="AA264" s="338"/>
      <c r="AB264" s="338"/>
      <c r="AC264" s="338"/>
      <c r="AD264" s="338"/>
      <c r="AE264" s="338"/>
      <c r="AF264" s="338"/>
      <c r="AG264" s="338"/>
      <c r="AH264" s="338"/>
      <c r="AI264" s="338"/>
      <c r="AJ264" s="338"/>
      <c r="AK264" s="338"/>
      <c r="AL264" s="338"/>
      <c r="AM264" s="338"/>
      <c r="AN264" s="338"/>
      <c r="AO264" s="338"/>
      <c r="AP264" s="338"/>
      <c r="AQ264" s="338"/>
      <c r="AR264" s="338"/>
      <c r="AS264" s="338"/>
      <c r="AT264" s="338"/>
      <c r="AU264" s="338"/>
      <c r="AV264" s="338"/>
      <c r="AW264" s="338"/>
      <c r="AX264" s="338"/>
      <c r="AY264" s="338"/>
      <c r="AZ264" s="338"/>
      <c r="BA264" s="338"/>
      <c r="BB264" s="338"/>
      <c r="BC264" s="338"/>
      <c r="BD264" s="338"/>
      <c r="BE264" s="338"/>
      <c r="BF264" s="338"/>
      <c r="BG264" s="338"/>
      <c r="BH264" s="338"/>
      <c r="BI264" s="338"/>
      <c r="BJ264" s="338"/>
      <c r="BK264" s="338"/>
      <c r="BL264" s="338"/>
      <c r="BM264" s="338"/>
      <c r="BN264" s="338"/>
      <c r="BO264" s="338"/>
      <c r="BP264" s="338"/>
      <c r="BQ264" s="338"/>
      <c r="BR264" s="338"/>
      <c r="BS264" s="338"/>
      <c r="BT264" s="338"/>
      <c r="BU264" s="338"/>
      <c r="BV264" s="338"/>
      <c r="BW264" s="338"/>
      <c r="BX264" s="338"/>
      <c r="BY264" s="338"/>
      <c r="BZ264" s="338"/>
      <c r="CA264" s="338"/>
      <c r="CB264" s="338"/>
      <c r="CC264" s="338"/>
      <c r="CD264" s="338"/>
      <c r="CE264" s="338"/>
      <c r="CF264" s="338"/>
    </row>
    <row r="265" spans="1:84" ht="12.75">
      <c r="A265" s="711"/>
      <c r="B265" s="518"/>
      <c r="C265" s="354"/>
      <c r="D265" s="354"/>
      <c r="E265" s="354"/>
      <c r="F265" s="354"/>
      <c r="G265" s="354"/>
      <c r="H265" s="354"/>
      <c r="I265" s="354"/>
      <c r="J265" s="354"/>
      <c r="K265" s="354"/>
      <c r="L265" s="387"/>
      <c r="M265" s="777"/>
      <c r="N265" s="337"/>
      <c r="O265" s="338"/>
      <c r="P265" s="338"/>
      <c r="Q265" s="338"/>
      <c r="R265" s="338"/>
      <c r="S265" s="338"/>
      <c r="T265" s="338"/>
      <c r="U265" s="338"/>
      <c r="V265" s="338"/>
      <c r="W265" s="338"/>
      <c r="X265" s="338"/>
      <c r="Y265" s="338"/>
      <c r="Z265" s="338"/>
      <c r="AA265" s="338"/>
      <c r="AB265" s="338"/>
      <c r="AC265" s="338"/>
      <c r="AD265" s="338"/>
      <c r="AE265" s="338"/>
      <c r="AF265" s="338"/>
      <c r="AG265" s="338"/>
      <c r="AH265" s="338"/>
      <c r="AI265" s="338"/>
      <c r="AJ265" s="338"/>
      <c r="AK265" s="338"/>
      <c r="AL265" s="338"/>
      <c r="AM265" s="338"/>
      <c r="AN265" s="338"/>
      <c r="AO265" s="338"/>
      <c r="AP265" s="338"/>
      <c r="AQ265" s="338"/>
      <c r="AR265" s="338"/>
      <c r="AS265" s="338"/>
      <c r="AT265" s="338"/>
      <c r="AU265" s="338"/>
      <c r="AV265" s="338"/>
      <c r="AW265" s="338"/>
      <c r="AX265" s="338"/>
      <c r="AY265" s="338"/>
      <c r="AZ265" s="338"/>
      <c r="BA265" s="338"/>
      <c r="BB265" s="338"/>
      <c r="BC265" s="338"/>
      <c r="BD265" s="338"/>
      <c r="BE265" s="338"/>
      <c r="BF265" s="338"/>
      <c r="BG265" s="338"/>
      <c r="BH265" s="338"/>
      <c r="BI265" s="338"/>
      <c r="BJ265" s="338"/>
      <c r="BK265" s="338"/>
      <c r="BL265" s="338"/>
      <c r="BM265" s="338"/>
      <c r="BN265" s="338"/>
      <c r="BO265" s="338"/>
      <c r="BP265" s="338"/>
      <c r="BQ265" s="338"/>
      <c r="BR265" s="338"/>
      <c r="BS265" s="338"/>
      <c r="BT265" s="338"/>
      <c r="BU265" s="338"/>
      <c r="BV265" s="338"/>
      <c r="BW265" s="338"/>
      <c r="BX265" s="338"/>
      <c r="BY265" s="338"/>
      <c r="BZ265" s="338"/>
      <c r="CA265" s="338"/>
      <c r="CB265" s="338"/>
      <c r="CC265" s="338"/>
      <c r="CD265" s="338"/>
      <c r="CE265" s="338"/>
      <c r="CF265" s="338"/>
    </row>
    <row r="266" spans="1:84" ht="12.75">
      <c r="A266" s="711"/>
      <c r="B266" s="518"/>
      <c r="C266" s="354"/>
      <c r="D266" s="354"/>
      <c r="E266" s="354"/>
      <c r="F266" s="354"/>
      <c r="G266" s="354"/>
      <c r="H266" s="354"/>
      <c r="I266" s="354"/>
      <c r="J266" s="354"/>
      <c r="K266" s="354"/>
      <c r="L266" s="387"/>
      <c r="M266" s="777"/>
      <c r="N266" s="338"/>
      <c r="O266" s="338"/>
      <c r="P266" s="338"/>
      <c r="Q266" s="338"/>
      <c r="R266" s="338"/>
      <c r="S266" s="338"/>
      <c r="T266" s="338"/>
      <c r="U266" s="338"/>
      <c r="V266" s="338"/>
      <c r="W266" s="338"/>
      <c r="X266" s="338"/>
      <c r="Y266" s="338"/>
      <c r="Z266" s="338"/>
      <c r="AA266" s="338"/>
      <c r="AB266" s="338"/>
      <c r="AC266" s="338"/>
      <c r="AD266" s="338"/>
      <c r="AE266" s="338"/>
      <c r="AF266" s="338"/>
      <c r="AG266" s="338"/>
      <c r="AH266" s="338"/>
      <c r="AI266" s="338"/>
      <c r="AJ266" s="338"/>
      <c r="AK266" s="338"/>
      <c r="AL266" s="338"/>
      <c r="AM266" s="338"/>
      <c r="AN266" s="338"/>
      <c r="AO266" s="338"/>
      <c r="AP266" s="338"/>
      <c r="AQ266" s="338"/>
      <c r="AR266" s="338"/>
      <c r="AS266" s="338"/>
      <c r="AT266" s="338"/>
      <c r="AU266" s="338"/>
      <c r="AV266" s="338"/>
      <c r="AW266" s="338"/>
      <c r="AX266" s="338"/>
      <c r="AY266" s="338"/>
      <c r="AZ266" s="338"/>
      <c r="BA266" s="338"/>
      <c r="BB266" s="338"/>
      <c r="BC266" s="338"/>
      <c r="BD266" s="338"/>
      <c r="BE266" s="338"/>
      <c r="BF266" s="338"/>
      <c r="BG266" s="338"/>
      <c r="BH266" s="338"/>
      <c r="BI266" s="338"/>
      <c r="BJ266" s="338"/>
      <c r="BK266" s="338"/>
      <c r="BL266" s="338"/>
      <c r="BM266" s="338"/>
      <c r="BN266" s="338"/>
      <c r="BO266" s="338"/>
      <c r="BP266" s="338"/>
      <c r="BQ266" s="338"/>
      <c r="BR266" s="338"/>
      <c r="BS266" s="338"/>
      <c r="BT266" s="338"/>
      <c r="BU266" s="338"/>
      <c r="BV266" s="338"/>
      <c r="BW266" s="338"/>
      <c r="BX266" s="338"/>
      <c r="BY266" s="338"/>
      <c r="BZ266" s="338"/>
      <c r="CA266" s="338"/>
      <c r="CB266" s="338"/>
      <c r="CC266" s="338"/>
      <c r="CD266" s="338"/>
      <c r="CE266" s="338"/>
      <c r="CF266" s="338"/>
    </row>
    <row r="267" spans="1:84" ht="12.75">
      <c r="A267" s="711"/>
      <c r="B267" s="518"/>
      <c r="C267" s="354"/>
      <c r="D267" s="354"/>
      <c r="E267" s="354"/>
      <c r="F267" s="354"/>
      <c r="G267" s="354"/>
      <c r="H267" s="354"/>
      <c r="I267" s="354"/>
      <c r="J267" s="354"/>
      <c r="K267" s="354"/>
      <c r="L267" s="387"/>
      <c r="M267" s="777"/>
      <c r="N267" s="338"/>
      <c r="O267" s="338"/>
      <c r="P267" s="338"/>
      <c r="Q267" s="338"/>
      <c r="R267" s="338"/>
      <c r="S267" s="338"/>
      <c r="T267" s="338"/>
      <c r="U267" s="338"/>
      <c r="V267" s="338"/>
      <c r="W267" s="338"/>
      <c r="X267" s="338"/>
      <c r="Y267" s="338"/>
      <c r="Z267" s="338"/>
      <c r="AA267" s="338"/>
      <c r="AB267" s="338"/>
      <c r="AC267" s="338"/>
      <c r="AD267" s="338"/>
      <c r="AE267" s="338"/>
      <c r="AF267" s="338"/>
      <c r="AG267" s="338"/>
      <c r="AH267" s="338"/>
      <c r="AI267" s="338"/>
      <c r="AJ267" s="338"/>
      <c r="AK267" s="338"/>
      <c r="AL267" s="338"/>
      <c r="AM267" s="338"/>
      <c r="AN267" s="338"/>
      <c r="AO267" s="338"/>
      <c r="AP267" s="338"/>
      <c r="AQ267" s="338"/>
      <c r="AR267" s="338"/>
      <c r="AS267" s="338"/>
      <c r="AT267" s="338"/>
      <c r="AU267" s="338"/>
      <c r="AV267" s="338"/>
      <c r="AW267" s="338"/>
      <c r="AX267" s="338"/>
      <c r="AY267" s="338"/>
      <c r="AZ267" s="338"/>
      <c r="BA267" s="338"/>
      <c r="BB267" s="338"/>
      <c r="BC267" s="338"/>
      <c r="BD267" s="338"/>
      <c r="BE267" s="338"/>
      <c r="BF267" s="338"/>
      <c r="BG267" s="338"/>
      <c r="BH267" s="338"/>
      <c r="BI267" s="338"/>
      <c r="BJ267" s="338"/>
      <c r="BK267" s="338"/>
      <c r="BL267" s="338"/>
      <c r="BM267" s="338"/>
      <c r="BN267" s="338"/>
      <c r="BO267" s="338"/>
      <c r="BP267" s="338"/>
      <c r="BQ267" s="338"/>
      <c r="BR267" s="338"/>
      <c r="BS267" s="338"/>
      <c r="BT267" s="338"/>
      <c r="BU267" s="338"/>
      <c r="BV267" s="338"/>
      <c r="BW267" s="338"/>
      <c r="BX267" s="338"/>
      <c r="BY267" s="338"/>
      <c r="BZ267" s="338"/>
      <c r="CA267" s="338"/>
      <c r="CB267" s="338"/>
      <c r="CC267" s="338"/>
      <c r="CD267" s="338"/>
      <c r="CE267" s="338"/>
      <c r="CF267" s="338"/>
    </row>
    <row r="268" spans="1:84" ht="12.75">
      <c r="A268" s="711"/>
      <c r="B268" s="518"/>
      <c r="C268" s="354"/>
      <c r="D268" s="354"/>
      <c r="E268" s="354"/>
      <c r="F268" s="354"/>
      <c r="G268" s="354"/>
      <c r="H268" s="354"/>
      <c r="I268" s="354"/>
      <c r="J268" s="354"/>
      <c r="K268" s="354"/>
      <c r="L268" s="387"/>
      <c r="M268" s="777"/>
      <c r="N268" s="338"/>
      <c r="O268" s="338"/>
      <c r="P268" s="338"/>
      <c r="Q268" s="338"/>
      <c r="R268" s="338"/>
      <c r="S268" s="338"/>
      <c r="T268" s="338"/>
      <c r="U268" s="338"/>
      <c r="V268" s="338"/>
      <c r="W268" s="338"/>
      <c r="X268" s="338"/>
      <c r="Y268" s="338"/>
      <c r="Z268" s="338"/>
      <c r="AA268" s="338"/>
      <c r="AB268" s="338"/>
      <c r="AC268" s="338"/>
      <c r="AD268" s="338"/>
      <c r="AE268" s="338"/>
      <c r="AF268" s="338"/>
      <c r="AG268" s="338"/>
      <c r="AH268" s="338"/>
      <c r="AI268" s="338"/>
      <c r="AJ268" s="338"/>
      <c r="AK268" s="338"/>
      <c r="AL268" s="338"/>
      <c r="AM268" s="338"/>
      <c r="AN268" s="338"/>
      <c r="AO268" s="338"/>
      <c r="AP268" s="338"/>
      <c r="AQ268" s="338"/>
      <c r="AR268" s="338"/>
      <c r="AS268" s="338"/>
      <c r="AT268" s="338"/>
      <c r="AU268" s="338"/>
      <c r="AV268" s="338"/>
      <c r="AW268" s="338"/>
      <c r="AX268" s="338"/>
      <c r="AY268" s="338"/>
      <c r="AZ268" s="338"/>
      <c r="BA268" s="338"/>
      <c r="BB268" s="338"/>
      <c r="BC268" s="338"/>
      <c r="BD268" s="338"/>
      <c r="BE268" s="338"/>
      <c r="BF268" s="338"/>
      <c r="BG268" s="338"/>
      <c r="BH268" s="338"/>
      <c r="BI268" s="338"/>
      <c r="BJ268" s="338"/>
      <c r="BK268" s="338"/>
      <c r="BL268" s="338"/>
      <c r="BM268" s="338"/>
      <c r="BN268" s="338"/>
      <c r="BO268" s="338"/>
      <c r="BP268" s="338"/>
      <c r="BQ268" s="338"/>
      <c r="BR268" s="338"/>
      <c r="BS268" s="338"/>
      <c r="BT268" s="338"/>
      <c r="BU268" s="338"/>
      <c r="BV268" s="338"/>
      <c r="BW268" s="338"/>
      <c r="BX268" s="338"/>
      <c r="BY268" s="338"/>
      <c r="BZ268" s="338"/>
      <c r="CA268" s="338"/>
      <c r="CB268" s="338"/>
      <c r="CC268" s="338"/>
      <c r="CD268" s="338"/>
      <c r="CE268" s="338"/>
      <c r="CF268" s="338"/>
    </row>
    <row r="269" spans="1:84" ht="12.75">
      <c r="A269" s="711"/>
      <c r="B269" s="518"/>
      <c r="C269" s="354"/>
      <c r="D269" s="354"/>
      <c r="E269" s="354"/>
      <c r="F269" s="354"/>
      <c r="G269" s="354"/>
      <c r="H269" s="354"/>
      <c r="I269" s="354"/>
      <c r="J269" s="354"/>
      <c r="K269" s="354"/>
      <c r="L269" s="387"/>
      <c r="M269" s="777"/>
      <c r="N269" s="338"/>
      <c r="O269" s="338"/>
      <c r="P269" s="338"/>
      <c r="Q269" s="338"/>
      <c r="R269" s="338"/>
      <c r="S269" s="338"/>
      <c r="T269" s="338"/>
      <c r="U269" s="338"/>
      <c r="V269" s="338"/>
      <c r="W269" s="338"/>
      <c r="X269" s="338"/>
      <c r="Y269" s="338"/>
      <c r="Z269" s="338"/>
      <c r="AA269" s="338"/>
      <c r="AB269" s="338"/>
      <c r="AC269" s="338"/>
      <c r="AD269" s="338"/>
      <c r="AE269" s="338"/>
      <c r="AF269" s="338"/>
      <c r="AG269" s="338"/>
      <c r="AH269" s="338"/>
      <c r="AI269" s="338"/>
      <c r="AJ269" s="338"/>
      <c r="AK269" s="338"/>
      <c r="AL269" s="338"/>
      <c r="AM269" s="338"/>
      <c r="AN269" s="338"/>
      <c r="AO269" s="338"/>
      <c r="AP269" s="338"/>
      <c r="AQ269" s="338"/>
      <c r="AR269" s="338"/>
      <c r="AS269" s="338"/>
      <c r="AT269" s="338"/>
      <c r="AU269" s="338"/>
      <c r="AV269" s="338"/>
      <c r="AW269" s="338"/>
      <c r="AX269" s="338"/>
      <c r="AY269" s="338"/>
      <c r="AZ269" s="338"/>
      <c r="BA269" s="338"/>
      <c r="BB269" s="338"/>
      <c r="BC269" s="338"/>
      <c r="BD269" s="338"/>
      <c r="BE269" s="338"/>
      <c r="BF269" s="338"/>
      <c r="BG269" s="338"/>
      <c r="BH269" s="338"/>
      <c r="BI269" s="338"/>
      <c r="BJ269" s="338"/>
      <c r="BK269" s="338"/>
      <c r="BL269" s="338"/>
      <c r="BM269" s="338"/>
      <c r="BN269" s="338"/>
      <c r="BO269" s="338"/>
      <c r="BP269" s="338"/>
      <c r="BQ269" s="338"/>
      <c r="BR269" s="338"/>
      <c r="BS269" s="338"/>
      <c r="BT269" s="338"/>
      <c r="BU269" s="338"/>
      <c r="BV269" s="338"/>
      <c r="BW269" s="338"/>
      <c r="BX269" s="338"/>
      <c r="BY269" s="338"/>
      <c r="BZ269" s="338"/>
      <c r="CA269" s="338"/>
      <c r="CB269" s="338"/>
      <c r="CC269" s="338"/>
      <c r="CD269" s="338"/>
      <c r="CE269" s="338"/>
      <c r="CF269" s="338"/>
    </row>
    <row r="270" spans="1:84" ht="12.75">
      <c r="A270" s="711"/>
      <c r="B270" s="518"/>
      <c r="C270" s="354"/>
      <c r="D270" s="354"/>
      <c r="E270" s="354"/>
      <c r="F270" s="354"/>
      <c r="G270" s="354"/>
      <c r="H270" s="354"/>
      <c r="I270" s="354"/>
      <c r="J270" s="354"/>
      <c r="K270" s="354"/>
      <c r="L270" s="387"/>
      <c r="M270" s="777"/>
      <c r="N270" s="338"/>
      <c r="O270" s="338"/>
      <c r="P270" s="338"/>
      <c r="Q270" s="338"/>
      <c r="R270" s="338"/>
      <c r="S270" s="338"/>
      <c r="T270" s="338"/>
      <c r="U270" s="338"/>
      <c r="V270" s="338"/>
      <c r="W270" s="338"/>
      <c r="X270" s="338"/>
      <c r="Y270" s="338"/>
      <c r="Z270" s="338"/>
      <c r="AA270" s="338"/>
      <c r="AB270" s="338"/>
      <c r="AC270" s="338"/>
      <c r="AD270" s="338"/>
      <c r="AE270" s="338"/>
      <c r="AF270" s="338"/>
      <c r="AG270" s="338"/>
      <c r="AH270" s="338"/>
      <c r="AI270" s="338"/>
      <c r="AJ270" s="338"/>
      <c r="AK270" s="338"/>
      <c r="AL270" s="338"/>
      <c r="AM270" s="338"/>
      <c r="AN270" s="338"/>
      <c r="AO270" s="338"/>
      <c r="AP270" s="338"/>
      <c r="AQ270" s="338"/>
      <c r="AR270" s="338"/>
      <c r="AS270" s="338"/>
      <c r="AT270" s="338"/>
      <c r="AU270" s="338"/>
      <c r="AV270" s="338"/>
      <c r="AW270" s="338"/>
      <c r="AX270" s="338"/>
      <c r="AY270" s="338"/>
      <c r="AZ270" s="338"/>
      <c r="BA270" s="338"/>
      <c r="BB270" s="338"/>
      <c r="BC270" s="338"/>
      <c r="BD270" s="338"/>
      <c r="BE270" s="338"/>
      <c r="BF270" s="338"/>
      <c r="BG270" s="338"/>
      <c r="BH270" s="338"/>
      <c r="BI270" s="338"/>
      <c r="BJ270" s="338"/>
      <c r="BK270" s="338"/>
      <c r="BL270" s="338"/>
      <c r="BM270" s="338"/>
      <c r="BN270" s="338"/>
      <c r="BO270" s="338"/>
      <c r="BP270" s="338"/>
      <c r="BQ270" s="338"/>
      <c r="BR270" s="338"/>
      <c r="BS270" s="338"/>
      <c r="BT270" s="338"/>
      <c r="BU270" s="338"/>
      <c r="BV270" s="338"/>
      <c r="BW270" s="338"/>
      <c r="BX270" s="338"/>
      <c r="BY270" s="338"/>
      <c r="BZ270" s="338"/>
      <c r="CA270" s="338"/>
      <c r="CB270" s="338"/>
      <c r="CC270" s="338"/>
      <c r="CD270" s="338"/>
      <c r="CE270" s="338"/>
      <c r="CF270" s="338"/>
    </row>
    <row r="271" spans="1:84" ht="12.75">
      <c r="A271" s="711"/>
      <c r="B271" s="518"/>
      <c r="C271" s="354"/>
      <c r="D271" s="354"/>
      <c r="E271" s="354"/>
      <c r="F271" s="354"/>
      <c r="G271" s="354"/>
      <c r="H271" s="354"/>
      <c r="I271" s="354"/>
      <c r="J271" s="354"/>
      <c r="K271" s="354"/>
      <c r="L271" s="387"/>
      <c r="M271" s="777"/>
      <c r="N271" s="338"/>
      <c r="O271" s="338"/>
      <c r="P271" s="338"/>
      <c r="Q271" s="338"/>
      <c r="R271" s="338"/>
      <c r="S271" s="338"/>
      <c r="T271" s="338"/>
      <c r="U271" s="338"/>
      <c r="V271" s="338"/>
      <c r="W271" s="338"/>
      <c r="X271" s="338"/>
      <c r="Y271" s="338"/>
      <c r="Z271" s="338"/>
      <c r="AA271" s="338"/>
      <c r="AB271" s="338"/>
      <c r="AC271" s="338"/>
      <c r="AD271" s="338"/>
      <c r="AE271" s="338"/>
      <c r="AF271" s="338"/>
      <c r="AG271" s="338"/>
      <c r="AH271" s="338"/>
      <c r="AI271" s="338"/>
      <c r="AJ271" s="338"/>
      <c r="AK271" s="338"/>
      <c r="AL271" s="338"/>
      <c r="AM271" s="338"/>
      <c r="AN271" s="338"/>
      <c r="AO271" s="338"/>
      <c r="AP271" s="338"/>
      <c r="AQ271" s="338"/>
      <c r="AR271" s="338"/>
      <c r="AS271" s="338"/>
      <c r="AT271" s="338"/>
      <c r="AU271" s="338"/>
      <c r="AV271" s="338"/>
      <c r="AW271" s="338"/>
      <c r="AX271" s="338"/>
      <c r="AY271" s="338"/>
      <c r="AZ271" s="338"/>
      <c r="BA271" s="338"/>
      <c r="BB271" s="338"/>
      <c r="BC271" s="338"/>
      <c r="BD271" s="338"/>
      <c r="BE271" s="338"/>
      <c r="BF271" s="338"/>
      <c r="BG271" s="338"/>
      <c r="BH271" s="338"/>
      <c r="BI271" s="338"/>
      <c r="BJ271" s="338"/>
      <c r="BK271" s="338"/>
      <c r="BL271" s="338"/>
      <c r="BM271" s="338"/>
      <c r="BN271" s="338"/>
      <c r="BO271" s="338"/>
      <c r="BP271" s="338"/>
      <c r="BQ271" s="338"/>
      <c r="BR271" s="338"/>
      <c r="BS271" s="338"/>
      <c r="BT271" s="338"/>
      <c r="BU271" s="338"/>
      <c r="BV271" s="338"/>
      <c r="BW271" s="338"/>
      <c r="BX271" s="338"/>
      <c r="BY271" s="338"/>
      <c r="BZ271" s="338"/>
      <c r="CA271" s="338"/>
      <c r="CB271" s="338"/>
      <c r="CC271" s="338"/>
      <c r="CD271" s="338"/>
      <c r="CE271" s="338"/>
      <c r="CF271" s="338"/>
    </row>
    <row r="272" ht="12.75">
      <c r="A272" s="41" t="s">
        <v>1008</v>
      </c>
    </row>
    <row r="273" spans="1:7" ht="12.75">
      <c r="A273" s="481"/>
      <c r="B273" s="482" t="s">
        <v>331</v>
      </c>
      <c r="C273" s="483" t="s">
        <v>1012</v>
      </c>
      <c r="D273" s="406"/>
      <c r="E273" s="444" t="s">
        <v>332</v>
      </c>
      <c r="F273" s="406"/>
      <c r="G273" s="444" t="s">
        <v>80</v>
      </c>
    </row>
    <row r="274" spans="1:7" ht="12.75">
      <c r="A274" s="488"/>
      <c r="B274" s="489"/>
      <c r="C274" s="490" t="s">
        <v>354</v>
      </c>
      <c r="D274" s="428" t="s">
        <v>1181</v>
      </c>
      <c r="E274" s="428" t="s">
        <v>609</v>
      </c>
      <c r="F274" s="428" t="s">
        <v>1181</v>
      </c>
      <c r="G274" s="428" t="s">
        <v>609</v>
      </c>
    </row>
    <row r="275" spans="1:7" ht="12.75">
      <c r="A275" s="406"/>
      <c r="B275" s="444" t="s">
        <v>218</v>
      </c>
      <c r="C275" s="755"/>
      <c r="D275" s="755"/>
      <c r="E275" s="755"/>
      <c r="F275" s="755"/>
      <c r="G275" s="755"/>
    </row>
    <row r="276" spans="1:7" ht="12.75">
      <c r="A276" s="406"/>
      <c r="B276" s="444" t="s">
        <v>86</v>
      </c>
      <c r="C276" s="755"/>
      <c r="D276" s="755"/>
      <c r="E276" s="755"/>
      <c r="F276" s="755"/>
      <c r="G276" s="755"/>
    </row>
    <row r="277" spans="1:7" ht="12.75">
      <c r="A277" s="406"/>
      <c r="B277" s="444" t="s">
        <v>196</v>
      </c>
      <c r="C277" s="755"/>
      <c r="D277" s="755"/>
      <c r="E277" s="755"/>
      <c r="F277" s="755"/>
      <c r="G277" s="755"/>
    </row>
    <row r="278" spans="1:7" ht="12.75">
      <c r="A278" s="406"/>
      <c r="B278" s="444" t="s">
        <v>197</v>
      </c>
      <c r="C278" s="755"/>
      <c r="D278" s="755"/>
      <c r="E278" s="755"/>
      <c r="F278" s="755"/>
      <c r="G278" s="755"/>
    </row>
    <row r="279" spans="1:7" ht="12.75">
      <c r="A279" s="406"/>
      <c r="B279" s="444" t="s">
        <v>215</v>
      </c>
      <c r="C279" s="755"/>
      <c r="D279" s="755"/>
      <c r="E279" s="755"/>
      <c r="F279" s="755"/>
      <c r="G279" s="755"/>
    </row>
    <row r="280" spans="1:7" ht="12.75">
      <c r="A280" s="442"/>
      <c r="B280" s="500" t="s">
        <v>350</v>
      </c>
      <c r="C280" s="755"/>
      <c r="D280" s="755"/>
      <c r="E280" s="755"/>
      <c r="F280" s="755"/>
      <c r="G280" s="755"/>
    </row>
    <row r="281" spans="1:7" ht="12.75">
      <c r="A281" s="442"/>
      <c r="B281" s="444" t="s">
        <v>357</v>
      </c>
      <c r="C281" s="755"/>
      <c r="D281" s="755"/>
      <c r="E281" s="755"/>
      <c r="F281" s="755"/>
      <c r="G281" s="755"/>
    </row>
    <row r="282" spans="1:7" ht="12.75">
      <c r="A282" s="442"/>
      <c r="B282" s="444" t="s">
        <v>359</v>
      </c>
      <c r="C282" s="755"/>
      <c r="D282" s="755"/>
      <c r="E282" s="755"/>
      <c r="F282" s="755"/>
      <c r="G282" s="755"/>
    </row>
    <row r="283" spans="1:7" ht="12.75">
      <c r="A283" s="406"/>
      <c r="B283" s="444" t="s">
        <v>780</v>
      </c>
      <c r="C283" s="755"/>
      <c r="D283" s="755"/>
      <c r="E283" s="755"/>
      <c r="F283" s="755"/>
      <c r="G283" s="755"/>
    </row>
    <row r="284" spans="1:7" ht="12.75">
      <c r="A284" s="406"/>
      <c r="B284" s="444" t="s">
        <v>558</v>
      </c>
      <c r="C284" s="755"/>
      <c r="D284" s="755"/>
      <c r="E284" s="755"/>
      <c r="F284" s="755"/>
      <c r="G284" s="755"/>
    </row>
    <row r="291" spans="1:84" ht="15">
      <c r="A291" s="349" t="s">
        <v>1009</v>
      </c>
      <c r="B291" s="338"/>
      <c r="C291" s="338"/>
      <c r="D291" s="338"/>
      <c r="E291" s="338"/>
      <c r="F291" s="338"/>
      <c r="G291" s="338"/>
      <c r="H291" s="338"/>
      <c r="I291" s="338"/>
      <c r="J291" s="338"/>
      <c r="K291" s="338"/>
      <c r="L291" s="338"/>
      <c r="M291" s="338"/>
      <c r="N291" s="338"/>
      <c r="O291" s="338"/>
      <c r="P291" s="338"/>
      <c r="Q291" s="338"/>
      <c r="R291" s="338"/>
      <c r="S291" s="338"/>
      <c r="T291" s="338"/>
      <c r="U291" s="338"/>
      <c r="V291" s="338"/>
      <c r="W291" s="338"/>
      <c r="X291" s="338"/>
      <c r="Y291" s="338"/>
      <c r="Z291" s="338"/>
      <c r="AA291" s="338"/>
      <c r="AB291" s="338"/>
      <c r="AC291" s="338"/>
      <c r="AD291" s="338"/>
      <c r="AE291" s="338"/>
      <c r="AF291" s="338"/>
      <c r="AG291" s="338"/>
      <c r="AH291" s="338"/>
      <c r="AI291" s="338"/>
      <c r="AJ291" s="338"/>
      <c r="AK291" s="338"/>
      <c r="AL291" s="338"/>
      <c r="AM291" s="338"/>
      <c r="AN291" s="338"/>
      <c r="AO291" s="338"/>
      <c r="AP291" s="338"/>
      <c r="AQ291" s="338"/>
      <c r="AR291" s="338"/>
      <c r="AS291" s="338"/>
      <c r="AT291" s="338"/>
      <c r="AU291" s="338"/>
      <c r="AV291" s="338"/>
      <c r="AW291" s="338"/>
      <c r="AX291" s="338"/>
      <c r="AY291" s="338"/>
      <c r="AZ291" s="338"/>
      <c r="BA291" s="338"/>
      <c r="BB291" s="338"/>
      <c r="BC291" s="338"/>
      <c r="BD291" s="338"/>
      <c r="BE291" s="338"/>
      <c r="BF291" s="338"/>
      <c r="BG291" s="338"/>
      <c r="BH291" s="338"/>
      <c r="BI291" s="338"/>
      <c r="BJ291" s="338"/>
      <c r="BK291" s="338"/>
      <c r="BL291" s="338"/>
      <c r="BM291" s="338"/>
      <c r="BN291" s="338"/>
      <c r="BO291" s="338"/>
      <c r="BP291" s="338"/>
      <c r="BQ291" s="338"/>
      <c r="BR291" s="338"/>
      <c r="BS291" s="338"/>
      <c r="BT291" s="338"/>
      <c r="BU291" s="338"/>
      <c r="BV291" s="338"/>
      <c r="BW291" s="338"/>
      <c r="BX291" s="338"/>
      <c r="BY291" s="338"/>
      <c r="BZ291" s="338"/>
      <c r="CA291" s="338"/>
      <c r="CB291" s="338"/>
      <c r="CC291" s="338"/>
      <c r="CD291" s="338"/>
      <c r="CE291" s="338"/>
      <c r="CF291" s="338"/>
    </row>
    <row r="292" spans="1:84" ht="15">
      <c r="A292" s="349"/>
      <c r="B292" s="338"/>
      <c r="C292" s="338"/>
      <c r="D292" s="338"/>
      <c r="E292" s="338"/>
      <c r="F292" s="338"/>
      <c r="G292" s="338"/>
      <c r="H292" s="338"/>
      <c r="I292" s="338"/>
      <c r="J292" s="338"/>
      <c r="K292" s="338"/>
      <c r="L292" s="338"/>
      <c r="M292" s="338"/>
      <c r="N292" s="338"/>
      <c r="O292" s="338"/>
      <c r="P292" s="338"/>
      <c r="Q292" s="338"/>
      <c r="R292" s="338"/>
      <c r="S292" s="338"/>
      <c r="T292" s="338"/>
      <c r="U292" s="338"/>
      <c r="V292" s="338"/>
      <c r="W292" s="338"/>
      <c r="X292" s="338"/>
      <c r="Y292" s="338"/>
      <c r="Z292" s="338"/>
      <c r="AA292" s="338"/>
      <c r="AB292" s="338"/>
      <c r="AC292" s="338"/>
      <c r="AD292" s="338"/>
      <c r="AE292" s="338"/>
      <c r="AF292" s="338"/>
      <c r="AG292" s="338"/>
      <c r="AH292" s="338"/>
      <c r="AI292" s="338"/>
      <c r="AJ292" s="338"/>
      <c r="AK292" s="338"/>
      <c r="AL292" s="338"/>
      <c r="AM292" s="338"/>
      <c r="AN292" s="338"/>
      <c r="AO292" s="338"/>
      <c r="AP292" s="338"/>
      <c r="AQ292" s="338"/>
      <c r="AR292" s="338"/>
      <c r="AS292" s="338"/>
      <c r="AT292" s="338"/>
      <c r="AU292" s="338"/>
      <c r="AV292" s="338"/>
      <c r="AW292" s="338"/>
      <c r="AX292" s="338"/>
      <c r="AY292" s="338"/>
      <c r="AZ292" s="338"/>
      <c r="BA292" s="338"/>
      <c r="BB292" s="338"/>
      <c r="BC292" s="338"/>
      <c r="BD292" s="338"/>
      <c r="BE292" s="338"/>
      <c r="BF292" s="338"/>
      <c r="BG292" s="338"/>
      <c r="BH292" s="338"/>
      <c r="BI292" s="338"/>
      <c r="BJ292" s="338"/>
      <c r="BK292" s="338"/>
      <c r="BL292" s="338"/>
      <c r="BM292" s="338"/>
      <c r="BN292" s="338"/>
      <c r="BO292" s="338"/>
      <c r="BP292" s="338"/>
      <c r="BQ292" s="338"/>
      <c r="BR292" s="338"/>
      <c r="BS292" s="338"/>
      <c r="BT292" s="338"/>
      <c r="BU292" s="338"/>
      <c r="BV292" s="338"/>
      <c r="BW292" s="338"/>
      <c r="BX292" s="338"/>
      <c r="BY292" s="338"/>
      <c r="BZ292" s="338"/>
      <c r="CA292" s="338"/>
      <c r="CB292" s="338"/>
      <c r="CC292" s="338"/>
      <c r="CD292" s="338"/>
      <c r="CE292" s="338"/>
      <c r="CF292" s="338"/>
    </row>
    <row r="293" spans="1:84" ht="15">
      <c r="A293" s="349" t="s">
        <v>115</v>
      </c>
      <c r="B293" s="343"/>
      <c r="C293" s="343"/>
      <c r="D293" s="343"/>
      <c r="E293" s="343"/>
      <c r="F293" s="343"/>
      <c r="G293" s="343"/>
      <c r="H293" s="66" t="s">
        <v>119</v>
      </c>
      <c r="I293" s="2"/>
      <c r="J293" s="2"/>
      <c r="K293" s="343"/>
      <c r="L293" s="343"/>
      <c r="M293" s="337"/>
      <c r="N293" s="338"/>
      <c r="O293" s="338"/>
      <c r="P293" s="338"/>
      <c r="Q293" s="338"/>
      <c r="R293" s="338"/>
      <c r="S293" s="338"/>
      <c r="T293" s="338"/>
      <c r="U293" s="338"/>
      <c r="V293" s="338"/>
      <c r="W293" s="338"/>
      <c r="X293" s="338"/>
      <c r="Y293" s="338"/>
      <c r="Z293" s="338"/>
      <c r="AA293" s="338"/>
      <c r="AB293" s="338"/>
      <c r="AC293" s="338"/>
      <c r="AD293" s="338"/>
      <c r="AE293" s="338"/>
      <c r="AF293" s="338"/>
      <c r="AG293" s="338"/>
      <c r="AH293" s="338"/>
      <c r="AI293" s="338"/>
      <c r="AJ293" s="338"/>
      <c r="AK293" s="338"/>
      <c r="AL293" s="338"/>
      <c r="AM293" s="338"/>
      <c r="AN293" s="338"/>
      <c r="AO293" s="338"/>
      <c r="AP293" s="338"/>
      <c r="AQ293" s="338"/>
      <c r="AR293" s="338"/>
      <c r="AS293" s="338"/>
      <c r="AT293" s="338"/>
      <c r="AU293" s="338"/>
      <c r="AV293" s="338"/>
      <c r="AW293" s="338"/>
      <c r="AX293" s="338"/>
      <c r="AY293" s="338"/>
      <c r="AZ293" s="338"/>
      <c r="BA293" s="338"/>
      <c r="BB293" s="338"/>
      <c r="BC293" s="338"/>
      <c r="BD293" s="338"/>
      <c r="BE293" s="338"/>
      <c r="BF293" s="338"/>
      <c r="BG293" s="338"/>
      <c r="BH293" s="338"/>
      <c r="BI293" s="338"/>
      <c r="BJ293" s="338"/>
      <c r="BK293" s="338"/>
      <c r="BL293" s="338"/>
      <c r="BM293" s="338"/>
      <c r="BN293" s="338"/>
      <c r="BO293" s="338"/>
      <c r="BP293" s="338"/>
      <c r="BQ293" s="338"/>
      <c r="BR293" s="338"/>
      <c r="BS293" s="338"/>
      <c r="BT293" s="338"/>
      <c r="BU293" s="338"/>
      <c r="BV293" s="338"/>
      <c r="BW293" s="338"/>
      <c r="BX293" s="338"/>
      <c r="BY293" s="338"/>
      <c r="BZ293" s="338"/>
      <c r="CA293" s="338"/>
      <c r="CB293" s="338"/>
      <c r="CC293" s="338"/>
      <c r="CD293" s="338"/>
      <c r="CE293" s="338"/>
      <c r="CF293" s="338"/>
    </row>
    <row r="294" spans="1:84" ht="12.75">
      <c r="A294" s="339" t="s">
        <v>1280</v>
      </c>
      <c r="B294" s="340"/>
      <c r="C294" s="712"/>
      <c r="D294" s="713"/>
      <c r="E294" s="343"/>
      <c r="F294" s="343"/>
      <c r="G294" s="343"/>
      <c r="H294" s="714" t="s">
        <v>183</v>
      </c>
      <c r="I294" s="715"/>
      <c r="J294" s="713"/>
      <c r="K294" s="343"/>
      <c r="L294" s="343"/>
      <c r="M294" s="337"/>
      <c r="N294" s="338"/>
      <c r="O294" s="338"/>
      <c r="P294" s="338"/>
      <c r="Q294" s="338"/>
      <c r="T294" s="338"/>
      <c r="U294" s="338"/>
      <c r="V294" s="338"/>
      <c r="W294" s="338"/>
      <c r="X294" s="338"/>
      <c r="Y294" s="338"/>
      <c r="Z294" s="338"/>
      <c r="AA294" s="338"/>
      <c r="AB294" s="338"/>
      <c r="AC294" s="338"/>
      <c r="AD294" s="338"/>
      <c r="AE294" s="338"/>
      <c r="AF294" s="338"/>
      <c r="AG294" s="338"/>
      <c r="AH294" s="338"/>
      <c r="AI294" s="338"/>
      <c r="AJ294" s="338"/>
      <c r="AK294" s="338"/>
      <c r="AL294" s="338"/>
      <c r="AM294" s="338"/>
      <c r="AN294" s="338"/>
      <c r="AO294" s="338"/>
      <c r="AP294" s="338"/>
      <c r="AQ294" s="338"/>
      <c r="AR294" s="338"/>
      <c r="AS294" s="338"/>
      <c r="AT294" s="338"/>
      <c r="AU294" s="338"/>
      <c r="AV294" s="338"/>
      <c r="AW294" s="338"/>
      <c r="AX294" s="338"/>
      <c r="AY294" s="338"/>
      <c r="AZ294" s="338"/>
      <c r="BA294" s="338"/>
      <c r="BB294" s="338"/>
      <c r="BC294" s="338"/>
      <c r="BD294" s="338"/>
      <c r="BE294" s="338"/>
      <c r="BF294" s="338"/>
      <c r="BG294" s="338"/>
      <c r="BH294" s="338"/>
      <c r="BI294" s="338"/>
      <c r="BJ294" s="338"/>
      <c r="BK294" s="338"/>
      <c r="BL294" s="338"/>
      <c r="BM294" s="338"/>
      <c r="BN294" s="338"/>
      <c r="BO294" s="338"/>
      <c r="BP294" s="338"/>
      <c r="BQ294" s="338"/>
      <c r="BR294" s="338"/>
      <c r="BS294" s="338"/>
      <c r="BT294" s="338"/>
      <c r="BU294" s="338"/>
      <c r="BV294" s="338"/>
      <c r="BW294" s="338"/>
      <c r="BX294" s="338"/>
      <c r="BY294" s="338"/>
      <c r="BZ294" s="338"/>
      <c r="CA294" s="338"/>
      <c r="CB294" s="338"/>
      <c r="CC294" s="338"/>
      <c r="CD294" s="338"/>
      <c r="CE294" s="338"/>
      <c r="CF294" s="338"/>
    </row>
    <row r="295" spans="1:84" ht="12.75">
      <c r="A295" s="339" t="s">
        <v>1129</v>
      </c>
      <c r="B295" s="340"/>
      <c r="C295" s="712"/>
      <c r="D295" s="713"/>
      <c r="E295" s="343"/>
      <c r="F295" s="343"/>
      <c r="G295" s="343"/>
      <c r="H295" s="714" t="s">
        <v>184</v>
      </c>
      <c r="I295" s="715"/>
      <c r="J295" s="713"/>
      <c r="K295" s="343"/>
      <c r="L295" s="343"/>
      <c r="M295" s="337"/>
      <c r="N295" s="338"/>
      <c r="O295" s="338"/>
      <c r="P295" s="338"/>
      <c r="Q295" s="338"/>
      <c r="T295" s="338"/>
      <c r="U295" s="338"/>
      <c r="V295" s="338"/>
      <c r="W295" s="338"/>
      <c r="X295" s="338"/>
      <c r="Y295" s="338"/>
      <c r="Z295" s="338"/>
      <c r="AA295" s="338"/>
      <c r="AB295" s="338"/>
      <c r="AC295" s="338"/>
      <c r="AD295" s="338"/>
      <c r="AE295" s="338"/>
      <c r="AF295" s="338"/>
      <c r="AG295" s="338"/>
      <c r="AH295" s="338"/>
      <c r="AI295" s="338"/>
      <c r="AJ295" s="338"/>
      <c r="AK295" s="338"/>
      <c r="AL295" s="338"/>
      <c r="AM295" s="338"/>
      <c r="AN295" s="338"/>
      <c r="AO295" s="338"/>
      <c r="AP295" s="338"/>
      <c r="AQ295" s="338"/>
      <c r="AR295" s="338"/>
      <c r="AS295" s="338"/>
      <c r="AT295" s="338"/>
      <c r="AU295" s="338"/>
      <c r="AV295" s="338"/>
      <c r="AW295" s="338"/>
      <c r="AX295" s="338"/>
      <c r="AY295" s="338"/>
      <c r="AZ295" s="338"/>
      <c r="BA295" s="338"/>
      <c r="BB295" s="338"/>
      <c r="BC295" s="338"/>
      <c r="BD295" s="338"/>
      <c r="BE295" s="338"/>
      <c r="BF295" s="338"/>
      <c r="BG295" s="338"/>
      <c r="BH295" s="338"/>
      <c r="BI295" s="338"/>
      <c r="BJ295" s="338"/>
      <c r="BK295" s="338"/>
      <c r="BL295" s="338"/>
      <c r="BM295" s="338"/>
      <c r="BN295" s="338"/>
      <c r="BO295" s="338"/>
      <c r="BP295" s="338"/>
      <c r="BQ295" s="338"/>
      <c r="BR295" s="338"/>
      <c r="BS295" s="338"/>
      <c r="BT295" s="338"/>
      <c r="BU295" s="338"/>
      <c r="BV295" s="338"/>
      <c r="BW295" s="338"/>
      <c r="BX295" s="338"/>
      <c r="BY295" s="338"/>
      <c r="BZ295" s="338"/>
      <c r="CA295" s="338"/>
      <c r="CB295" s="338"/>
      <c r="CC295" s="338"/>
      <c r="CD295" s="338"/>
      <c r="CE295" s="338"/>
      <c r="CF295" s="338"/>
    </row>
    <row r="296" spans="1:84" ht="12.75">
      <c r="A296" s="343"/>
      <c r="B296" s="343"/>
      <c r="C296" s="343"/>
      <c r="D296" s="343"/>
      <c r="E296" s="343"/>
      <c r="F296" s="343"/>
      <c r="G296" s="343"/>
      <c r="H296" s="716" t="s">
        <v>185</v>
      </c>
      <c r="I296" s="717"/>
      <c r="J296" s="713"/>
      <c r="K296" s="343"/>
      <c r="L296" s="343"/>
      <c r="M296" s="337"/>
      <c r="N296" s="338"/>
      <c r="O296" s="338"/>
      <c r="P296" s="338"/>
      <c r="Q296" s="338"/>
      <c r="T296" s="338"/>
      <c r="U296" s="338"/>
      <c r="V296" s="338"/>
      <c r="W296" s="338"/>
      <c r="X296" s="338"/>
      <c r="Y296" s="338"/>
      <c r="Z296" s="338"/>
      <c r="AA296" s="338"/>
      <c r="AB296" s="338"/>
      <c r="AC296" s="338"/>
      <c r="AD296" s="338"/>
      <c r="AE296" s="338"/>
      <c r="AF296" s="338"/>
      <c r="AG296" s="338"/>
      <c r="AH296" s="338"/>
      <c r="AI296" s="338"/>
      <c r="AJ296" s="338"/>
      <c r="AK296" s="338"/>
      <c r="AL296" s="338"/>
      <c r="AM296" s="338"/>
      <c r="AN296" s="338"/>
      <c r="AO296" s="338"/>
      <c r="AP296" s="338"/>
      <c r="AQ296" s="338"/>
      <c r="AR296" s="338"/>
      <c r="AS296" s="338"/>
      <c r="AT296" s="338"/>
      <c r="AU296" s="338"/>
      <c r="AV296" s="338"/>
      <c r="AW296" s="338"/>
      <c r="AX296" s="338"/>
      <c r="AY296" s="338"/>
      <c r="AZ296" s="338"/>
      <c r="BA296" s="338"/>
      <c r="BB296" s="338"/>
      <c r="BC296" s="338"/>
      <c r="BD296" s="338"/>
      <c r="BE296" s="338"/>
      <c r="BF296" s="338"/>
      <c r="BG296" s="338"/>
      <c r="BH296" s="338"/>
      <c r="BI296" s="338"/>
      <c r="BJ296" s="338"/>
      <c r="BK296" s="338"/>
      <c r="BL296" s="338"/>
      <c r="BM296" s="338"/>
      <c r="BN296" s="338"/>
      <c r="BO296" s="338"/>
      <c r="BP296" s="338"/>
      <c r="BQ296" s="338"/>
      <c r="BR296" s="338"/>
      <c r="BS296" s="338"/>
      <c r="BT296" s="338"/>
      <c r="BU296" s="338"/>
      <c r="BV296" s="338"/>
      <c r="BW296" s="338"/>
      <c r="BX296" s="338"/>
      <c r="BY296" s="338"/>
      <c r="BZ296" s="338"/>
      <c r="CA296" s="338"/>
      <c r="CB296" s="338"/>
      <c r="CC296" s="338"/>
      <c r="CD296" s="338"/>
      <c r="CE296" s="338"/>
      <c r="CF296" s="338"/>
    </row>
    <row r="297" spans="1:84" ht="15">
      <c r="A297" s="349" t="s">
        <v>116</v>
      </c>
      <c r="B297" s="343"/>
      <c r="C297" s="343"/>
      <c r="D297" s="343"/>
      <c r="E297" s="343"/>
      <c r="F297" s="343"/>
      <c r="G297" s="343"/>
      <c r="H297" s="714" t="s">
        <v>133</v>
      </c>
      <c r="I297" s="715"/>
      <c r="J297" s="713"/>
      <c r="K297" s="343"/>
      <c r="L297" s="343"/>
      <c r="M297" s="337"/>
      <c r="N297" s="338"/>
      <c r="O297" s="338"/>
      <c r="P297" s="338"/>
      <c r="Q297" s="338"/>
      <c r="T297" s="338"/>
      <c r="U297" s="338"/>
      <c r="V297" s="338"/>
      <c r="W297" s="338"/>
      <c r="X297" s="338"/>
      <c r="Y297" s="338"/>
      <c r="Z297" s="338"/>
      <c r="AA297" s="338"/>
      <c r="AB297" s="338"/>
      <c r="AC297" s="338"/>
      <c r="AD297" s="338"/>
      <c r="AE297" s="338"/>
      <c r="AF297" s="338"/>
      <c r="AG297" s="338"/>
      <c r="AH297" s="338"/>
      <c r="AI297" s="338"/>
      <c r="AJ297" s="338"/>
      <c r="AK297" s="338"/>
      <c r="AL297" s="338"/>
      <c r="AM297" s="338"/>
      <c r="AN297" s="338"/>
      <c r="AO297" s="338"/>
      <c r="AP297" s="338"/>
      <c r="AQ297" s="338"/>
      <c r="AR297" s="338"/>
      <c r="AS297" s="338"/>
      <c r="AT297" s="338"/>
      <c r="AU297" s="338"/>
      <c r="AV297" s="338"/>
      <c r="AW297" s="338"/>
      <c r="AX297" s="338"/>
      <c r="AY297" s="338"/>
      <c r="AZ297" s="338"/>
      <c r="BA297" s="338"/>
      <c r="BB297" s="338"/>
      <c r="BC297" s="338"/>
      <c r="BD297" s="338"/>
      <c r="BE297" s="338"/>
      <c r="BF297" s="338"/>
      <c r="BG297" s="338"/>
      <c r="BH297" s="338"/>
      <c r="BI297" s="338"/>
      <c r="BJ297" s="338"/>
      <c r="BK297" s="338"/>
      <c r="BL297" s="338"/>
      <c r="BM297" s="338"/>
      <c r="BN297" s="338"/>
      <c r="BO297" s="338"/>
      <c r="BP297" s="338"/>
      <c r="BQ297" s="338"/>
      <c r="BR297" s="338"/>
      <c r="BS297" s="338"/>
      <c r="BT297" s="338"/>
      <c r="BU297" s="338"/>
      <c r="BV297" s="338"/>
      <c r="BW297" s="338"/>
      <c r="BX297" s="338"/>
      <c r="BY297" s="338"/>
      <c r="BZ297" s="338"/>
      <c r="CA297" s="338"/>
      <c r="CB297" s="338"/>
      <c r="CC297" s="338"/>
      <c r="CD297" s="338"/>
      <c r="CE297" s="338"/>
      <c r="CF297" s="338"/>
    </row>
    <row r="298" spans="1:84" ht="12.75">
      <c r="A298" s="339"/>
      <c r="B298" s="340"/>
      <c r="C298" s="718" t="s">
        <v>4</v>
      </c>
      <c r="D298" s="713"/>
      <c r="E298" s="343"/>
      <c r="F298" s="343"/>
      <c r="G298" s="343"/>
      <c r="H298" s="338"/>
      <c r="I298" s="338"/>
      <c r="J298" s="338"/>
      <c r="K298" s="343"/>
      <c r="L298" s="343"/>
      <c r="M298" s="337"/>
      <c r="N298" s="338"/>
      <c r="O298" s="338"/>
      <c r="P298" s="338"/>
      <c r="Q298" s="338"/>
      <c r="T298" s="338"/>
      <c r="U298" s="338"/>
      <c r="V298" s="338"/>
      <c r="W298" s="338"/>
      <c r="X298" s="338"/>
      <c r="Y298" s="338"/>
      <c r="Z298" s="338"/>
      <c r="AA298" s="338"/>
      <c r="AB298" s="338"/>
      <c r="AC298" s="338"/>
      <c r="AD298" s="338"/>
      <c r="AE298" s="338"/>
      <c r="AF298" s="338"/>
      <c r="AG298" s="338"/>
      <c r="AH298" s="338"/>
      <c r="AI298" s="338"/>
      <c r="AJ298" s="338"/>
      <c r="AK298" s="338"/>
      <c r="AL298" s="338"/>
      <c r="AM298" s="338"/>
      <c r="AN298" s="338"/>
      <c r="AO298" s="338"/>
      <c r="AP298" s="338"/>
      <c r="AQ298" s="338"/>
      <c r="AR298" s="338"/>
      <c r="AS298" s="338"/>
      <c r="AT298" s="338"/>
      <c r="AU298" s="338"/>
      <c r="AV298" s="338"/>
      <c r="AW298" s="338"/>
      <c r="AX298" s="338"/>
      <c r="AY298" s="338"/>
      <c r="AZ298" s="338"/>
      <c r="BA298" s="338"/>
      <c r="BB298" s="338"/>
      <c r="BC298" s="338"/>
      <c r="BD298" s="338"/>
      <c r="BE298" s="338"/>
      <c r="BF298" s="338"/>
      <c r="BG298" s="338"/>
      <c r="BH298" s="338"/>
      <c r="BI298" s="338"/>
      <c r="BJ298" s="338"/>
      <c r="BK298" s="338"/>
      <c r="BL298" s="338"/>
      <c r="BM298" s="338"/>
      <c r="BN298" s="338"/>
      <c r="BO298" s="338"/>
      <c r="BP298" s="338"/>
      <c r="BQ298" s="338"/>
      <c r="BR298" s="338"/>
      <c r="BS298" s="338"/>
      <c r="BT298" s="338"/>
      <c r="BU298" s="338"/>
      <c r="BV298" s="338"/>
      <c r="BW298" s="338"/>
      <c r="BX298" s="338"/>
      <c r="BY298" s="338"/>
      <c r="BZ298" s="338"/>
      <c r="CA298" s="338"/>
      <c r="CB298" s="338"/>
      <c r="CC298" s="338"/>
      <c r="CD298" s="338"/>
      <c r="CE298" s="338"/>
      <c r="CF298" s="338"/>
    </row>
    <row r="299" spans="1:84" ht="15">
      <c r="A299" s="719"/>
      <c r="B299" s="720"/>
      <c r="C299" s="721" t="s">
        <v>3</v>
      </c>
      <c r="D299" s="713"/>
      <c r="E299" s="343"/>
      <c r="F299" s="343"/>
      <c r="G299" s="343"/>
      <c r="H299" s="722" t="s">
        <v>120</v>
      </c>
      <c r="I299" s="723"/>
      <c r="J299" s="724"/>
      <c r="K299" s="343"/>
      <c r="L299" s="343"/>
      <c r="M299" s="337"/>
      <c r="N299" s="338"/>
      <c r="O299" s="338"/>
      <c r="P299" s="338"/>
      <c r="Q299" s="338"/>
      <c r="T299" s="338"/>
      <c r="U299" s="338"/>
      <c r="V299" s="338"/>
      <c r="W299" s="338"/>
      <c r="X299" s="338"/>
      <c r="Y299" s="338"/>
      <c r="Z299" s="338"/>
      <c r="AA299" s="338"/>
      <c r="AB299" s="338"/>
      <c r="AC299" s="338"/>
      <c r="AD299" s="338"/>
      <c r="AE299" s="338"/>
      <c r="AF299" s="338"/>
      <c r="AG299" s="338"/>
      <c r="AH299" s="338"/>
      <c r="AI299" s="338"/>
      <c r="AJ299" s="338"/>
      <c r="AK299" s="338"/>
      <c r="AL299" s="338"/>
      <c r="AM299" s="338"/>
      <c r="AN299" s="338"/>
      <c r="AO299" s="338"/>
      <c r="AP299" s="338"/>
      <c r="AQ299" s="338"/>
      <c r="AR299" s="338"/>
      <c r="AS299" s="338"/>
      <c r="AT299" s="338"/>
      <c r="AU299" s="338"/>
      <c r="AV299" s="338"/>
      <c r="AW299" s="338"/>
      <c r="AX299" s="338"/>
      <c r="AY299" s="338"/>
      <c r="AZ299" s="338"/>
      <c r="BA299" s="338"/>
      <c r="BB299" s="338"/>
      <c r="BC299" s="338"/>
      <c r="BD299" s="338"/>
      <c r="BE299" s="338"/>
      <c r="BF299" s="338"/>
      <c r="BG299" s="338"/>
      <c r="BH299" s="338"/>
      <c r="BI299" s="338"/>
      <c r="BJ299" s="338"/>
      <c r="BK299" s="338"/>
      <c r="BL299" s="338"/>
      <c r="BM299" s="338"/>
      <c r="BN299" s="338"/>
      <c r="BO299" s="338"/>
      <c r="BP299" s="338"/>
      <c r="BQ299" s="338"/>
      <c r="BR299" s="338"/>
      <c r="BS299" s="338"/>
      <c r="BT299" s="338"/>
      <c r="BU299" s="338"/>
      <c r="BV299" s="338"/>
      <c r="BW299" s="338"/>
      <c r="BX299" s="338"/>
      <c r="BY299" s="338"/>
      <c r="BZ299" s="338"/>
      <c r="CA299" s="338"/>
      <c r="CB299" s="338"/>
      <c r="CC299" s="338"/>
      <c r="CD299" s="338"/>
      <c r="CE299" s="338"/>
      <c r="CF299" s="338"/>
    </row>
    <row r="300" spans="1:84" ht="15">
      <c r="A300" s="339"/>
      <c r="B300" s="340"/>
      <c r="C300" s="718" t="s">
        <v>600</v>
      </c>
      <c r="D300" s="713"/>
      <c r="E300" s="343"/>
      <c r="F300" s="343"/>
      <c r="G300" s="343"/>
      <c r="H300" s="714" t="s">
        <v>40</v>
      </c>
      <c r="I300" s="725"/>
      <c r="J300" s="713"/>
      <c r="K300" s="343"/>
      <c r="L300" s="343"/>
      <c r="M300" s="337"/>
      <c r="N300" s="338"/>
      <c r="O300" s="338"/>
      <c r="P300" s="338"/>
      <c r="Q300" s="338"/>
      <c r="T300" s="338"/>
      <c r="U300" s="338"/>
      <c r="V300" s="338"/>
      <c r="W300" s="338"/>
      <c r="X300" s="338"/>
      <c r="Y300" s="338"/>
      <c r="Z300" s="338"/>
      <c r="AA300" s="338"/>
      <c r="AB300" s="338"/>
      <c r="AC300" s="338"/>
      <c r="AD300" s="338"/>
      <c r="AE300" s="338"/>
      <c r="AF300" s="338"/>
      <c r="AG300" s="338"/>
      <c r="AH300" s="338"/>
      <c r="AI300" s="338"/>
      <c r="AJ300" s="338"/>
      <c r="AK300" s="338"/>
      <c r="AL300" s="338"/>
      <c r="AM300" s="338"/>
      <c r="AN300" s="338"/>
      <c r="AO300" s="338"/>
      <c r="AP300" s="338"/>
      <c r="AQ300" s="338"/>
      <c r="AR300" s="338"/>
      <c r="AS300" s="338"/>
      <c r="AT300" s="338"/>
      <c r="AU300" s="338"/>
      <c r="AV300" s="338"/>
      <c r="AW300" s="338"/>
      <c r="AX300" s="338"/>
      <c r="AY300" s="338"/>
      <c r="AZ300" s="338"/>
      <c r="BA300" s="338"/>
      <c r="BB300" s="338"/>
      <c r="BC300" s="338"/>
      <c r="BD300" s="338"/>
      <c r="BE300" s="338"/>
      <c r="BF300" s="338"/>
      <c r="BG300" s="338"/>
      <c r="BH300" s="338"/>
      <c r="BI300" s="338"/>
      <c r="BJ300" s="338"/>
      <c r="BK300" s="338"/>
      <c r="BL300" s="338"/>
      <c r="BM300" s="338"/>
      <c r="BN300" s="338"/>
      <c r="BO300" s="338"/>
      <c r="BP300" s="338"/>
      <c r="BQ300" s="338"/>
      <c r="BR300" s="338"/>
      <c r="BS300" s="338"/>
      <c r="BT300" s="338"/>
      <c r="BU300" s="338"/>
      <c r="BV300" s="338"/>
      <c r="BW300" s="338"/>
      <c r="BX300" s="338"/>
      <c r="BY300" s="338"/>
      <c r="BZ300" s="338"/>
      <c r="CA300" s="338"/>
      <c r="CB300" s="338"/>
      <c r="CC300" s="338"/>
      <c r="CD300" s="338"/>
      <c r="CE300" s="338"/>
      <c r="CF300" s="338"/>
    </row>
    <row r="301" spans="1:84" ht="15">
      <c r="A301" s="339"/>
      <c r="B301" s="340"/>
      <c r="C301" s="718" t="s">
        <v>601</v>
      </c>
      <c r="D301" s="713"/>
      <c r="E301" s="343"/>
      <c r="F301" s="343"/>
      <c r="G301" s="343"/>
      <c r="H301" s="714" t="s">
        <v>41</v>
      </c>
      <c r="I301" s="725"/>
      <c r="J301" s="713"/>
      <c r="K301" s="343"/>
      <c r="L301" s="343"/>
      <c r="M301" s="337"/>
      <c r="N301" s="338"/>
      <c r="O301" s="338"/>
      <c r="P301" s="338"/>
      <c r="Q301" s="338"/>
      <c r="T301" s="338"/>
      <c r="U301" s="338"/>
      <c r="V301" s="338"/>
      <c r="W301" s="338"/>
      <c r="X301" s="338"/>
      <c r="Y301" s="338"/>
      <c r="Z301" s="338"/>
      <c r="AA301" s="338"/>
      <c r="AB301" s="338"/>
      <c r="AC301" s="338"/>
      <c r="AD301" s="338"/>
      <c r="AE301" s="338"/>
      <c r="AF301" s="338"/>
      <c r="AG301" s="338"/>
      <c r="AH301" s="338"/>
      <c r="AI301" s="338"/>
      <c r="AJ301" s="338"/>
      <c r="AK301" s="338"/>
      <c r="AL301" s="338"/>
      <c r="AM301" s="338"/>
      <c r="AN301" s="338"/>
      <c r="AO301" s="338"/>
      <c r="AP301" s="338"/>
      <c r="AQ301" s="338"/>
      <c r="AR301" s="338"/>
      <c r="AS301" s="338"/>
      <c r="AT301" s="338"/>
      <c r="AU301" s="338"/>
      <c r="AV301" s="338"/>
      <c r="AW301" s="338"/>
      <c r="AX301" s="338"/>
      <c r="AY301" s="338"/>
      <c r="AZ301" s="338"/>
      <c r="BA301" s="338"/>
      <c r="BB301" s="338"/>
      <c r="BC301" s="338"/>
      <c r="BD301" s="338"/>
      <c r="BE301" s="338"/>
      <c r="BF301" s="338"/>
      <c r="BG301" s="338"/>
      <c r="BH301" s="338"/>
      <c r="BI301" s="338"/>
      <c r="BJ301" s="338"/>
      <c r="BK301" s="338"/>
      <c r="BL301" s="338"/>
      <c r="BM301" s="338"/>
      <c r="BN301" s="338"/>
      <c r="BO301" s="338"/>
      <c r="BP301" s="338"/>
      <c r="BQ301" s="338"/>
      <c r="BR301" s="338"/>
      <c r="BS301" s="338"/>
      <c r="BT301" s="338"/>
      <c r="BU301" s="338"/>
      <c r="BV301" s="338"/>
      <c r="BW301" s="338"/>
      <c r="BX301" s="338"/>
      <c r="BY301" s="338"/>
      <c r="BZ301" s="338"/>
      <c r="CA301" s="338"/>
      <c r="CB301" s="338"/>
      <c r="CC301" s="338"/>
      <c r="CD301" s="338"/>
      <c r="CE301" s="338"/>
      <c r="CF301" s="338"/>
    </row>
    <row r="302" spans="1:84" ht="12.75">
      <c r="A302" s="343"/>
      <c r="B302" s="343"/>
      <c r="C302" s="343"/>
      <c r="D302" s="343"/>
      <c r="E302" s="343"/>
      <c r="F302" s="343"/>
      <c r="G302" s="343"/>
      <c r="H302" s="343"/>
      <c r="I302" s="343"/>
      <c r="J302" s="343"/>
      <c r="K302" s="343"/>
      <c r="L302" s="343"/>
      <c r="M302" s="337"/>
      <c r="N302" s="338"/>
      <c r="T302" s="338"/>
      <c r="U302" s="338"/>
      <c r="V302" s="338"/>
      <c r="W302" s="338"/>
      <c r="X302" s="338"/>
      <c r="Y302" s="338"/>
      <c r="Z302" s="338"/>
      <c r="AA302" s="338"/>
      <c r="AB302" s="338"/>
      <c r="AC302" s="338"/>
      <c r="AD302" s="338"/>
      <c r="AE302" s="338"/>
      <c r="AF302" s="338"/>
      <c r="AG302" s="338"/>
      <c r="AH302" s="338"/>
      <c r="AI302" s="338"/>
      <c r="AJ302" s="338"/>
      <c r="AK302" s="338"/>
      <c r="AL302" s="338"/>
      <c r="AM302" s="338"/>
      <c r="AN302" s="338"/>
      <c r="AO302" s="338"/>
      <c r="AP302" s="338"/>
      <c r="AQ302" s="338"/>
      <c r="AR302" s="338"/>
      <c r="AS302" s="338"/>
      <c r="AT302" s="338"/>
      <c r="AU302" s="338"/>
      <c r="AV302" s="338"/>
      <c r="AW302" s="338"/>
      <c r="AX302" s="338"/>
      <c r="AY302" s="338"/>
      <c r="AZ302" s="338"/>
      <c r="BA302" s="338"/>
      <c r="BB302" s="338"/>
      <c r="BC302" s="338"/>
      <c r="BD302" s="338"/>
      <c r="BE302" s="338"/>
      <c r="BF302" s="338"/>
      <c r="BG302" s="338"/>
      <c r="BH302" s="338"/>
      <c r="BI302" s="338"/>
      <c r="BJ302" s="338"/>
      <c r="BK302" s="338"/>
      <c r="BL302" s="338"/>
      <c r="BM302" s="338"/>
      <c r="BN302" s="338"/>
      <c r="BO302" s="338"/>
      <c r="BP302" s="338"/>
      <c r="BQ302" s="338"/>
      <c r="BR302" s="338"/>
      <c r="BS302" s="338"/>
      <c r="BT302" s="338"/>
      <c r="BU302" s="338"/>
      <c r="BV302" s="338"/>
      <c r="BW302" s="338"/>
      <c r="BX302" s="338"/>
      <c r="BY302" s="338"/>
      <c r="BZ302" s="338"/>
      <c r="CA302" s="338"/>
      <c r="CB302" s="338"/>
      <c r="CC302" s="338"/>
      <c r="CD302" s="338"/>
      <c r="CE302" s="338"/>
      <c r="CF302" s="338"/>
    </row>
    <row r="303" spans="1:84" ht="15">
      <c r="A303" s="349" t="s">
        <v>117</v>
      </c>
      <c r="B303" s="343"/>
      <c r="C303" s="343"/>
      <c r="D303" s="726" t="s">
        <v>970</v>
      </c>
      <c r="E303" s="726" t="s">
        <v>453</v>
      </c>
      <c r="F303" s="343"/>
      <c r="G303" s="343"/>
      <c r="K303" s="343"/>
      <c r="L303" s="343"/>
      <c r="M303" s="337"/>
      <c r="N303" s="338"/>
      <c r="T303" s="338"/>
      <c r="U303" s="338"/>
      <c r="V303" s="338"/>
      <c r="W303" s="338"/>
      <c r="X303" s="338"/>
      <c r="Y303" s="338"/>
      <c r="Z303" s="338"/>
      <c r="AA303" s="338"/>
      <c r="AB303" s="338"/>
      <c r="AC303" s="338"/>
      <c r="AD303" s="338"/>
      <c r="AE303" s="338"/>
      <c r="AF303" s="338"/>
      <c r="AG303" s="338"/>
      <c r="AH303" s="338"/>
      <c r="AI303" s="338"/>
      <c r="AJ303" s="338"/>
      <c r="AK303" s="338"/>
      <c r="AL303" s="338"/>
      <c r="AM303" s="338"/>
      <c r="AN303" s="338"/>
      <c r="AO303" s="338"/>
      <c r="AP303" s="338"/>
      <c r="AQ303" s="338"/>
      <c r="AR303" s="338"/>
      <c r="AS303" s="338"/>
      <c r="AT303" s="338"/>
      <c r="AU303" s="338"/>
      <c r="AV303" s="338"/>
      <c r="AW303" s="338"/>
      <c r="AX303" s="338"/>
      <c r="AY303" s="338"/>
      <c r="AZ303" s="338"/>
      <c r="BA303" s="338"/>
      <c r="BB303" s="338"/>
      <c r="BC303" s="338"/>
      <c r="BD303" s="338"/>
      <c r="BE303" s="338"/>
      <c r="BF303" s="338"/>
      <c r="BG303" s="338"/>
      <c r="BH303" s="338"/>
      <c r="BI303" s="338"/>
      <c r="BJ303" s="338"/>
      <c r="BK303" s="338"/>
      <c r="BL303" s="338"/>
      <c r="BM303" s="338"/>
      <c r="BN303" s="338"/>
      <c r="BO303" s="338"/>
      <c r="BP303" s="338"/>
      <c r="BQ303" s="338"/>
      <c r="BR303" s="338"/>
      <c r="BS303" s="338"/>
      <c r="BT303" s="338"/>
      <c r="BU303" s="338"/>
      <c r="BV303" s="338"/>
      <c r="BW303" s="338"/>
      <c r="BX303" s="338"/>
      <c r="BY303" s="338"/>
      <c r="BZ303" s="338"/>
      <c r="CA303" s="338"/>
      <c r="CB303" s="338"/>
      <c r="CC303" s="338"/>
      <c r="CD303" s="338"/>
      <c r="CE303" s="338"/>
      <c r="CF303" s="338"/>
    </row>
    <row r="304" spans="1:84" ht="12.75">
      <c r="A304" s="339"/>
      <c r="B304" s="340"/>
      <c r="C304" s="718" t="s">
        <v>1374</v>
      </c>
      <c r="D304" s="727">
        <v>37936</v>
      </c>
      <c r="E304" s="713"/>
      <c r="F304" s="343"/>
      <c r="G304" s="343"/>
      <c r="K304" s="343"/>
      <c r="L304" s="343"/>
      <c r="M304" s="337"/>
      <c r="N304" s="338"/>
      <c r="T304" s="338"/>
      <c r="U304" s="338"/>
      <c r="V304" s="338"/>
      <c r="W304" s="338"/>
      <c r="X304" s="338"/>
      <c r="Y304" s="338"/>
      <c r="Z304" s="338"/>
      <c r="AA304" s="338"/>
      <c r="AB304" s="338"/>
      <c r="AC304" s="338"/>
      <c r="AD304" s="338"/>
      <c r="AE304" s="338"/>
      <c r="AF304" s="338"/>
      <c r="AG304" s="338"/>
      <c r="AH304" s="338"/>
      <c r="AI304" s="338"/>
      <c r="AJ304" s="338"/>
      <c r="AK304" s="338"/>
      <c r="AL304" s="338"/>
      <c r="AM304" s="338"/>
      <c r="AN304" s="338"/>
      <c r="AO304" s="338"/>
      <c r="AP304" s="338"/>
      <c r="AQ304" s="338"/>
      <c r="AR304" s="338"/>
      <c r="AS304" s="338"/>
      <c r="AT304" s="338"/>
      <c r="AU304" s="338"/>
      <c r="AV304" s="338"/>
      <c r="AW304" s="338"/>
      <c r="AX304" s="338"/>
      <c r="AY304" s="338"/>
      <c r="AZ304" s="338"/>
      <c r="BA304" s="338"/>
      <c r="BB304" s="338"/>
      <c r="BC304" s="338"/>
      <c r="BD304" s="338"/>
      <c r="BE304" s="338"/>
      <c r="BF304" s="338"/>
      <c r="BG304" s="338"/>
      <c r="BH304" s="338"/>
      <c r="BI304" s="338"/>
      <c r="BJ304" s="338"/>
      <c r="BK304" s="338"/>
      <c r="BL304" s="338"/>
      <c r="BM304" s="338"/>
      <c r="BN304" s="338"/>
      <c r="BO304" s="338"/>
      <c r="BP304" s="338"/>
      <c r="BQ304" s="338"/>
      <c r="BR304" s="338"/>
      <c r="BS304" s="338"/>
      <c r="BT304" s="338"/>
      <c r="BU304" s="338"/>
      <c r="BV304" s="338"/>
      <c r="BW304" s="338"/>
      <c r="BX304" s="338"/>
      <c r="BY304" s="338"/>
      <c r="BZ304" s="338"/>
      <c r="CA304" s="338"/>
      <c r="CB304" s="338"/>
      <c r="CC304" s="338"/>
      <c r="CD304" s="338"/>
      <c r="CE304" s="338"/>
      <c r="CF304" s="338"/>
    </row>
    <row r="305" spans="1:84" ht="12.75">
      <c r="A305" s="339"/>
      <c r="B305" s="340"/>
      <c r="C305" s="718" t="s">
        <v>1373</v>
      </c>
      <c r="D305" s="713"/>
      <c r="E305" s="713"/>
      <c r="F305" s="343"/>
      <c r="G305" s="343"/>
      <c r="K305" s="343"/>
      <c r="L305" s="343"/>
      <c r="M305" s="337"/>
      <c r="N305" s="338"/>
      <c r="T305" s="338"/>
      <c r="U305" s="338"/>
      <c r="V305" s="338"/>
      <c r="W305" s="338"/>
      <c r="X305" s="338"/>
      <c r="Y305" s="338"/>
      <c r="Z305" s="338"/>
      <c r="AA305" s="338"/>
      <c r="AB305" s="338"/>
      <c r="AC305" s="338"/>
      <c r="AD305" s="338"/>
      <c r="AE305" s="338"/>
      <c r="AF305" s="338"/>
      <c r="AG305" s="338"/>
      <c r="AH305" s="338"/>
      <c r="AI305" s="338"/>
      <c r="AJ305" s="338"/>
      <c r="AK305" s="338"/>
      <c r="AL305" s="338"/>
      <c r="AM305" s="338"/>
      <c r="AN305" s="338"/>
      <c r="AO305" s="338"/>
      <c r="AP305" s="338"/>
      <c r="AQ305" s="338"/>
      <c r="AR305" s="338"/>
      <c r="AS305" s="338"/>
      <c r="AT305" s="338"/>
      <c r="AU305" s="338"/>
      <c r="AV305" s="338"/>
      <c r="AW305" s="338"/>
      <c r="AX305" s="338"/>
      <c r="AY305" s="338"/>
      <c r="AZ305" s="338"/>
      <c r="BA305" s="338"/>
      <c r="BB305" s="338"/>
      <c r="BC305" s="338"/>
      <c r="BD305" s="338"/>
      <c r="BE305" s="338"/>
      <c r="BF305" s="338"/>
      <c r="BG305" s="338"/>
      <c r="BH305" s="338"/>
      <c r="BI305" s="338"/>
      <c r="BJ305" s="338"/>
      <c r="BK305" s="338"/>
      <c r="BL305" s="338"/>
      <c r="BM305" s="338"/>
      <c r="BN305" s="338"/>
      <c r="BO305" s="338"/>
      <c r="BP305" s="338"/>
      <c r="BQ305" s="338"/>
      <c r="BR305" s="338"/>
      <c r="BS305" s="338"/>
      <c r="BT305" s="338"/>
      <c r="BU305" s="338"/>
      <c r="BV305" s="338"/>
      <c r="BW305" s="338"/>
      <c r="BX305" s="338"/>
      <c r="BY305" s="338"/>
      <c r="BZ305" s="338"/>
      <c r="CA305" s="338"/>
      <c r="CB305" s="338"/>
      <c r="CC305" s="338"/>
      <c r="CD305" s="338"/>
      <c r="CE305" s="338"/>
      <c r="CF305" s="338"/>
    </row>
    <row r="306" spans="1:84" ht="12.75">
      <c r="A306" s="339"/>
      <c r="B306" s="340"/>
      <c r="C306" s="718" t="s">
        <v>398</v>
      </c>
      <c r="D306" s="727"/>
      <c r="E306" s="713"/>
      <c r="F306" s="343"/>
      <c r="G306" s="343"/>
      <c r="K306" s="343"/>
      <c r="L306" s="343"/>
      <c r="M306" s="337"/>
      <c r="N306" s="338"/>
      <c r="T306" s="338"/>
      <c r="U306" s="338"/>
      <c r="V306" s="338"/>
      <c r="W306" s="338"/>
      <c r="X306" s="338"/>
      <c r="Y306" s="338"/>
      <c r="Z306" s="338"/>
      <c r="AA306" s="338"/>
      <c r="AB306" s="338"/>
      <c r="AC306" s="338"/>
      <c r="AD306" s="338"/>
      <c r="AE306" s="338"/>
      <c r="AF306" s="338"/>
      <c r="AG306" s="338"/>
      <c r="AH306" s="338"/>
      <c r="AI306" s="338"/>
      <c r="AJ306" s="338"/>
      <c r="AK306" s="338"/>
      <c r="AL306" s="338"/>
      <c r="AM306" s="338"/>
      <c r="AN306" s="338"/>
      <c r="AO306" s="338"/>
      <c r="AP306" s="338"/>
      <c r="AQ306" s="338"/>
      <c r="AR306" s="338"/>
      <c r="AS306" s="338"/>
      <c r="AT306" s="338"/>
      <c r="AU306" s="338"/>
      <c r="AV306" s="338"/>
      <c r="AW306" s="338"/>
      <c r="AX306" s="338"/>
      <c r="AY306" s="338"/>
      <c r="AZ306" s="338"/>
      <c r="BA306" s="338"/>
      <c r="BB306" s="338"/>
      <c r="BC306" s="338"/>
      <c r="BD306" s="338"/>
      <c r="BE306" s="338"/>
      <c r="BF306" s="338"/>
      <c r="BG306" s="338"/>
      <c r="BH306" s="338"/>
      <c r="BI306" s="338"/>
      <c r="BJ306" s="338"/>
      <c r="BK306" s="338"/>
      <c r="BL306" s="338"/>
      <c r="BM306" s="338"/>
      <c r="BN306" s="338"/>
      <c r="BO306" s="338"/>
      <c r="BP306" s="338"/>
      <c r="BQ306" s="338"/>
      <c r="BR306" s="338"/>
      <c r="BS306" s="338"/>
      <c r="BT306" s="338"/>
      <c r="BU306" s="338"/>
      <c r="BV306" s="338"/>
      <c r="BW306" s="338"/>
      <c r="BX306" s="338"/>
      <c r="BY306" s="338"/>
      <c r="BZ306" s="338"/>
      <c r="CA306" s="338"/>
      <c r="CB306" s="338"/>
      <c r="CC306" s="338"/>
      <c r="CD306" s="338"/>
      <c r="CE306" s="338"/>
      <c r="CF306" s="338"/>
    </row>
    <row r="307" spans="1:84" ht="12.75">
      <c r="A307" s="339"/>
      <c r="B307" s="340"/>
      <c r="C307" s="718" t="s">
        <v>749</v>
      </c>
      <c r="D307" s="727"/>
      <c r="E307" s="713"/>
      <c r="F307" s="343"/>
      <c r="G307" s="343"/>
      <c r="K307" s="343"/>
      <c r="L307" s="343"/>
      <c r="M307" s="337"/>
      <c r="N307" s="338"/>
      <c r="T307" s="338"/>
      <c r="U307" s="338"/>
      <c r="V307" s="338"/>
      <c r="W307" s="338"/>
      <c r="X307" s="338"/>
      <c r="Y307" s="338"/>
      <c r="Z307" s="338"/>
      <c r="AA307" s="338"/>
      <c r="AB307" s="338"/>
      <c r="AC307" s="338"/>
      <c r="AD307" s="338"/>
      <c r="AE307" s="338"/>
      <c r="AF307" s="338"/>
      <c r="AG307" s="338"/>
      <c r="AH307" s="338"/>
      <c r="AI307" s="338"/>
      <c r="AJ307" s="338"/>
      <c r="AK307" s="338"/>
      <c r="AL307" s="338"/>
      <c r="AM307" s="338"/>
      <c r="AN307" s="338"/>
      <c r="AO307" s="338"/>
      <c r="AP307" s="338"/>
      <c r="AQ307" s="338"/>
      <c r="AR307" s="338"/>
      <c r="AS307" s="338"/>
      <c r="AT307" s="338"/>
      <c r="AU307" s="338"/>
      <c r="AV307" s="338"/>
      <c r="AW307" s="338"/>
      <c r="AX307" s="338"/>
      <c r="AY307" s="338"/>
      <c r="AZ307" s="338"/>
      <c r="BA307" s="338"/>
      <c r="BB307" s="338"/>
      <c r="BC307" s="338"/>
      <c r="BD307" s="338"/>
      <c r="BE307" s="338"/>
      <c r="BF307" s="338"/>
      <c r="BG307" s="338"/>
      <c r="BH307" s="338"/>
      <c r="BI307" s="338"/>
      <c r="BJ307" s="338"/>
      <c r="BK307" s="338"/>
      <c r="BL307" s="338"/>
      <c r="BM307" s="338"/>
      <c r="BN307" s="338"/>
      <c r="BO307" s="338"/>
      <c r="BP307" s="338"/>
      <c r="BQ307" s="338"/>
      <c r="BR307" s="338"/>
      <c r="BS307" s="338"/>
      <c r="BT307" s="338"/>
      <c r="BU307" s="338"/>
      <c r="BV307" s="338"/>
      <c r="BW307" s="338"/>
      <c r="BX307" s="338"/>
      <c r="BY307" s="338"/>
      <c r="BZ307" s="338"/>
      <c r="CA307" s="338"/>
      <c r="CB307" s="338"/>
      <c r="CC307" s="338"/>
      <c r="CD307" s="338"/>
      <c r="CE307" s="338"/>
      <c r="CF307" s="338"/>
    </row>
    <row r="308" spans="1:84" ht="12.75">
      <c r="A308" s="339"/>
      <c r="B308" s="340"/>
      <c r="C308" s="718" t="s">
        <v>399</v>
      </c>
      <c r="D308" s="727"/>
      <c r="E308" s="713"/>
      <c r="F308" s="343"/>
      <c r="G308" s="343"/>
      <c r="K308" s="343"/>
      <c r="L308" s="343"/>
      <c r="M308" s="337"/>
      <c r="N308" s="338"/>
      <c r="T308" s="338"/>
      <c r="U308" s="338"/>
      <c r="V308" s="338"/>
      <c r="W308" s="338"/>
      <c r="X308" s="338"/>
      <c r="Y308" s="338"/>
      <c r="Z308" s="338"/>
      <c r="AA308" s="338"/>
      <c r="AB308" s="338"/>
      <c r="AC308" s="338"/>
      <c r="AD308" s="338"/>
      <c r="AE308" s="338"/>
      <c r="AF308" s="338"/>
      <c r="AG308" s="338"/>
      <c r="AH308" s="338"/>
      <c r="AI308" s="338"/>
      <c r="AJ308" s="338"/>
      <c r="AK308" s="338"/>
      <c r="AL308" s="338"/>
      <c r="AM308" s="338"/>
      <c r="AN308" s="338"/>
      <c r="AO308" s="338"/>
      <c r="AP308" s="338"/>
      <c r="AQ308" s="338"/>
      <c r="AR308" s="338"/>
      <c r="AS308" s="338"/>
      <c r="AT308" s="338"/>
      <c r="AU308" s="338"/>
      <c r="AV308" s="338"/>
      <c r="AW308" s="338"/>
      <c r="AX308" s="338"/>
      <c r="AY308" s="338"/>
      <c r="AZ308" s="338"/>
      <c r="BA308" s="338"/>
      <c r="BB308" s="338"/>
      <c r="BC308" s="338"/>
      <c r="BD308" s="338"/>
      <c r="BE308" s="338"/>
      <c r="BF308" s="338"/>
      <c r="BG308" s="338"/>
      <c r="BH308" s="338"/>
      <c r="BI308" s="338"/>
      <c r="BJ308" s="338"/>
      <c r="BK308" s="338"/>
      <c r="BL308" s="338"/>
      <c r="BM308" s="338"/>
      <c r="BN308" s="338"/>
      <c r="BO308" s="338"/>
      <c r="BP308" s="338"/>
      <c r="BQ308" s="338"/>
      <c r="BR308" s="338"/>
      <c r="BS308" s="338"/>
      <c r="BT308" s="338"/>
      <c r="BU308" s="338"/>
      <c r="BV308" s="338"/>
      <c r="BW308" s="338"/>
      <c r="BX308" s="338"/>
      <c r="BY308" s="338"/>
      <c r="BZ308" s="338"/>
      <c r="CA308" s="338"/>
      <c r="CB308" s="338"/>
      <c r="CC308" s="338"/>
      <c r="CD308" s="338"/>
      <c r="CE308" s="338"/>
      <c r="CF308" s="338"/>
    </row>
    <row r="309" spans="1:84" ht="12.75">
      <c r="A309" s="339"/>
      <c r="B309" s="340"/>
      <c r="C309" s="718" t="s">
        <v>400</v>
      </c>
      <c r="D309" s="727"/>
      <c r="E309" s="713"/>
      <c r="F309" s="343"/>
      <c r="G309" s="343"/>
      <c r="K309" s="343"/>
      <c r="L309" s="343"/>
      <c r="M309" s="337"/>
      <c r="N309" s="338"/>
      <c r="T309" s="338"/>
      <c r="U309" s="338"/>
      <c r="V309" s="338"/>
      <c r="W309" s="338"/>
      <c r="X309" s="338"/>
      <c r="Y309" s="338"/>
      <c r="Z309" s="338"/>
      <c r="AA309" s="338"/>
      <c r="AB309" s="338"/>
      <c r="AC309" s="338"/>
      <c r="AD309" s="338"/>
      <c r="AE309" s="338"/>
      <c r="AF309" s="338"/>
      <c r="AG309" s="338"/>
      <c r="AH309" s="338"/>
      <c r="AI309" s="338"/>
      <c r="AJ309" s="338"/>
      <c r="AK309" s="338"/>
      <c r="AL309" s="338"/>
      <c r="AM309" s="338"/>
      <c r="AN309" s="338"/>
      <c r="AO309" s="338"/>
      <c r="AP309" s="338"/>
      <c r="AQ309" s="338"/>
      <c r="AR309" s="338"/>
      <c r="AS309" s="338"/>
      <c r="AT309" s="338"/>
      <c r="AU309" s="338"/>
      <c r="AV309" s="338"/>
      <c r="AW309" s="338"/>
      <c r="AX309" s="338"/>
      <c r="AY309" s="338"/>
      <c r="AZ309" s="338"/>
      <c r="BA309" s="338"/>
      <c r="BB309" s="338"/>
      <c r="BC309" s="338"/>
      <c r="BD309" s="338"/>
      <c r="BE309" s="338"/>
      <c r="BF309" s="338"/>
      <c r="BG309" s="338"/>
      <c r="BH309" s="338"/>
      <c r="BI309" s="338"/>
      <c r="BJ309" s="338"/>
      <c r="BK309" s="338"/>
      <c r="BL309" s="338"/>
      <c r="BM309" s="338"/>
      <c r="BN309" s="338"/>
      <c r="BO309" s="338"/>
      <c r="BP309" s="338"/>
      <c r="BQ309" s="338"/>
      <c r="BR309" s="338"/>
      <c r="BS309" s="338"/>
      <c r="BT309" s="338"/>
      <c r="BU309" s="338"/>
      <c r="BV309" s="338"/>
      <c r="BW309" s="338"/>
      <c r="BX309" s="338"/>
      <c r="BY309" s="338"/>
      <c r="BZ309" s="338"/>
      <c r="CA309" s="338"/>
      <c r="CB309" s="338"/>
      <c r="CC309" s="338"/>
      <c r="CD309" s="338"/>
      <c r="CE309" s="338"/>
      <c r="CF309" s="338"/>
    </row>
    <row r="310" spans="1:84" ht="12.75">
      <c r="A310" s="339"/>
      <c r="B310" s="340"/>
      <c r="C310" s="718" t="s">
        <v>401</v>
      </c>
      <c r="D310" s="727"/>
      <c r="E310" s="713"/>
      <c r="F310" s="343"/>
      <c r="G310" s="343"/>
      <c r="H310" s="343"/>
      <c r="I310" s="343"/>
      <c r="J310" s="343"/>
      <c r="K310" s="343"/>
      <c r="L310" s="343"/>
      <c r="M310" s="337"/>
      <c r="N310" s="338"/>
      <c r="T310" s="338"/>
      <c r="U310" s="338"/>
      <c r="V310" s="338"/>
      <c r="W310" s="338"/>
      <c r="X310" s="338"/>
      <c r="Y310" s="338"/>
      <c r="Z310" s="338"/>
      <c r="AA310" s="338"/>
      <c r="AB310" s="338"/>
      <c r="AC310" s="338"/>
      <c r="AD310" s="338"/>
      <c r="AE310" s="338"/>
      <c r="AF310" s="338"/>
      <c r="AG310" s="338"/>
      <c r="AH310" s="338"/>
      <c r="AI310" s="338"/>
      <c r="AJ310" s="338"/>
      <c r="AK310" s="338"/>
      <c r="AL310" s="338"/>
      <c r="AM310" s="338"/>
      <c r="AN310" s="338"/>
      <c r="AO310" s="338"/>
      <c r="AP310" s="338"/>
      <c r="AQ310" s="338"/>
      <c r="AR310" s="338"/>
      <c r="AS310" s="338"/>
      <c r="AT310" s="338"/>
      <c r="AU310" s="338"/>
      <c r="AV310" s="338"/>
      <c r="AW310" s="338"/>
      <c r="AX310" s="338"/>
      <c r="AY310" s="338"/>
      <c r="AZ310" s="338"/>
      <c r="BA310" s="338"/>
      <c r="BB310" s="338"/>
      <c r="BC310" s="338"/>
      <c r="BD310" s="338"/>
      <c r="BE310" s="338"/>
      <c r="BF310" s="338"/>
      <c r="BG310" s="338"/>
      <c r="BH310" s="338"/>
      <c r="BI310" s="338"/>
      <c r="BJ310" s="338"/>
      <c r="BK310" s="338"/>
      <c r="BL310" s="338"/>
      <c r="BM310" s="338"/>
      <c r="BN310" s="338"/>
      <c r="BO310" s="338"/>
      <c r="BP310" s="338"/>
      <c r="BQ310" s="338"/>
      <c r="BR310" s="338"/>
      <c r="BS310" s="338"/>
      <c r="BT310" s="338"/>
      <c r="BU310" s="338"/>
      <c r="BV310" s="338"/>
      <c r="BW310" s="338"/>
      <c r="BX310" s="338"/>
      <c r="BY310" s="338"/>
      <c r="BZ310" s="338"/>
      <c r="CA310" s="338"/>
      <c r="CB310" s="338"/>
      <c r="CC310" s="338"/>
      <c r="CD310" s="338"/>
      <c r="CE310" s="338"/>
      <c r="CF310" s="338"/>
    </row>
    <row r="311" spans="1:84" ht="12.75">
      <c r="A311" s="339"/>
      <c r="B311" s="340"/>
      <c r="C311" s="718" t="s">
        <v>881</v>
      </c>
      <c r="D311" s="727"/>
      <c r="E311" s="713"/>
      <c r="F311" s="343"/>
      <c r="G311" s="343"/>
      <c r="H311" s="343"/>
      <c r="I311" s="343"/>
      <c r="J311" s="343"/>
      <c r="K311" s="343"/>
      <c r="L311" s="343"/>
      <c r="M311" s="337"/>
      <c r="N311" s="338"/>
      <c r="T311" s="338"/>
      <c r="U311" s="338"/>
      <c r="V311" s="338"/>
      <c r="W311" s="338"/>
      <c r="X311" s="338"/>
      <c r="Y311" s="338"/>
      <c r="Z311" s="338"/>
      <c r="AA311" s="338"/>
      <c r="AB311" s="338"/>
      <c r="AC311" s="338"/>
      <c r="AD311" s="338"/>
      <c r="AE311" s="338"/>
      <c r="AF311" s="338"/>
      <c r="AG311" s="338"/>
      <c r="AH311" s="338"/>
      <c r="AI311" s="338"/>
      <c r="AJ311" s="338"/>
      <c r="AK311" s="338"/>
      <c r="AL311" s="338"/>
      <c r="AM311" s="338"/>
      <c r="AN311" s="338"/>
      <c r="AO311" s="338"/>
      <c r="AP311" s="338"/>
      <c r="AQ311" s="338"/>
      <c r="AR311" s="338"/>
      <c r="AS311" s="338"/>
      <c r="AT311" s="338"/>
      <c r="AU311" s="338"/>
      <c r="AV311" s="338"/>
      <c r="AW311" s="338"/>
      <c r="AX311" s="338"/>
      <c r="AY311" s="338"/>
      <c r="AZ311" s="338"/>
      <c r="BA311" s="338"/>
      <c r="BB311" s="338"/>
      <c r="BC311" s="338"/>
      <c r="BD311" s="338"/>
      <c r="BE311" s="338"/>
      <c r="BF311" s="338"/>
      <c r="BG311" s="338"/>
      <c r="BH311" s="338"/>
      <c r="BI311" s="338"/>
      <c r="BJ311" s="338"/>
      <c r="BK311" s="338"/>
      <c r="BL311" s="338"/>
      <c r="BM311" s="338"/>
      <c r="BN311" s="338"/>
      <c r="BO311" s="338"/>
      <c r="BP311" s="338"/>
      <c r="BQ311" s="338"/>
      <c r="BR311" s="338"/>
      <c r="BS311" s="338"/>
      <c r="BT311" s="338"/>
      <c r="BU311" s="338"/>
      <c r="BV311" s="338"/>
      <c r="BW311" s="338"/>
      <c r="BX311" s="338"/>
      <c r="BY311" s="338"/>
      <c r="BZ311" s="338"/>
      <c r="CA311" s="338"/>
      <c r="CB311" s="338"/>
      <c r="CC311" s="338"/>
      <c r="CD311" s="338"/>
      <c r="CE311" s="338"/>
      <c r="CF311" s="338"/>
    </row>
    <row r="312" spans="1:84" ht="16.5">
      <c r="A312" s="339"/>
      <c r="B312" s="340"/>
      <c r="C312" s="718" t="s">
        <v>72</v>
      </c>
      <c r="D312" s="727"/>
      <c r="E312" s="713"/>
      <c r="F312" s="343"/>
      <c r="G312" s="343"/>
      <c r="H312" s="343"/>
      <c r="I312" s="343"/>
      <c r="J312" s="343"/>
      <c r="K312" s="343"/>
      <c r="L312" s="343"/>
      <c r="M312" s="337"/>
      <c r="N312" s="338"/>
      <c r="T312" s="338"/>
      <c r="U312" s="338"/>
      <c r="V312" s="338"/>
      <c r="W312" s="338"/>
      <c r="X312" s="338"/>
      <c r="Y312" s="338"/>
      <c r="Z312" s="338"/>
      <c r="AA312" s="338"/>
      <c r="AB312" s="338"/>
      <c r="AC312" s="338"/>
      <c r="AD312" s="338"/>
      <c r="AE312" s="338"/>
      <c r="AF312" s="338"/>
      <c r="AG312" s="338"/>
      <c r="AH312" s="338"/>
      <c r="AI312" s="338"/>
      <c r="AJ312" s="338"/>
      <c r="AK312" s="338"/>
      <c r="AL312" s="338"/>
      <c r="AM312" s="338"/>
      <c r="AN312" s="338"/>
      <c r="AO312" s="338"/>
      <c r="AP312" s="338"/>
      <c r="AQ312" s="338"/>
      <c r="AR312" s="338"/>
      <c r="AS312" s="338"/>
      <c r="AT312" s="338"/>
      <c r="AU312" s="338"/>
      <c r="AV312" s="338"/>
      <c r="AW312" s="338"/>
      <c r="AX312" s="338"/>
      <c r="AY312" s="338"/>
      <c r="AZ312" s="338"/>
      <c r="BA312" s="338"/>
      <c r="BB312" s="338"/>
      <c r="BC312" s="338"/>
      <c r="BD312" s="338"/>
      <c r="BE312" s="338"/>
      <c r="BF312" s="338"/>
      <c r="BG312" s="338"/>
      <c r="BH312" s="338"/>
      <c r="BI312" s="338"/>
      <c r="BJ312" s="338"/>
      <c r="BK312" s="338"/>
      <c r="BL312" s="338"/>
      <c r="BM312" s="338"/>
      <c r="BN312" s="338"/>
      <c r="BO312" s="338"/>
      <c r="BP312" s="338"/>
      <c r="BQ312" s="338"/>
      <c r="BR312" s="338"/>
      <c r="BS312" s="338"/>
      <c r="BT312" s="338"/>
      <c r="BU312" s="338"/>
      <c r="BV312" s="338"/>
      <c r="BW312" s="338"/>
      <c r="BX312" s="338"/>
      <c r="BY312" s="338"/>
      <c r="BZ312" s="338"/>
      <c r="CA312" s="338"/>
      <c r="CB312" s="338"/>
      <c r="CC312" s="338"/>
      <c r="CD312" s="338"/>
      <c r="CE312" s="338"/>
      <c r="CF312" s="338"/>
    </row>
    <row r="313" spans="1:84" ht="16.5">
      <c r="A313" s="339"/>
      <c r="B313" s="340"/>
      <c r="C313" s="718" t="s">
        <v>23</v>
      </c>
      <c r="D313" s="727">
        <v>39427</v>
      </c>
      <c r="E313" s="713"/>
      <c r="F313" s="343"/>
      <c r="G313" s="343"/>
      <c r="H313" s="343"/>
      <c r="I313" s="343"/>
      <c r="J313" s="343"/>
      <c r="K313" s="343"/>
      <c r="L313" s="343"/>
      <c r="M313" s="337"/>
      <c r="N313" s="338"/>
      <c r="O313" s="338"/>
      <c r="P313" s="338"/>
      <c r="Q313" s="338"/>
      <c r="R313" s="338"/>
      <c r="S313" s="338"/>
      <c r="T313" s="338"/>
      <c r="U313" s="338"/>
      <c r="V313" s="338"/>
      <c r="W313" s="338"/>
      <c r="X313" s="338"/>
      <c r="Y313" s="338"/>
      <c r="Z313" s="338"/>
      <c r="AA313" s="338"/>
      <c r="AB313" s="338"/>
      <c r="AC313" s="338"/>
      <c r="AD313" s="338"/>
      <c r="AE313" s="338"/>
      <c r="AF313" s="338"/>
      <c r="AG313" s="338"/>
      <c r="AH313" s="338"/>
      <c r="AI313" s="338"/>
      <c r="AJ313" s="338"/>
      <c r="AK313" s="338"/>
      <c r="AL313" s="338"/>
      <c r="AM313" s="338"/>
      <c r="AN313" s="338"/>
      <c r="AO313" s="338"/>
      <c r="AP313" s="338"/>
      <c r="AQ313" s="338"/>
      <c r="AR313" s="338"/>
      <c r="AS313" s="338"/>
      <c r="AT313" s="338"/>
      <c r="AU313" s="338"/>
      <c r="AV313" s="338"/>
      <c r="AW313" s="338"/>
      <c r="AX313" s="338"/>
      <c r="AY313" s="338"/>
      <c r="AZ313" s="338"/>
      <c r="BA313" s="338"/>
      <c r="BB313" s="338"/>
      <c r="BC313" s="338"/>
      <c r="BD313" s="338"/>
      <c r="BE313" s="338"/>
      <c r="BF313" s="338"/>
      <c r="BG313" s="338"/>
      <c r="BH313" s="338"/>
      <c r="BI313" s="338"/>
      <c r="BJ313" s="338"/>
      <c r="BK313" s="338"/>
      <c r="BL313" s="338"/>
      <c r="BM313" s="338"/>
      <c r="BN313" s="338"/>
      <c r="BO313" s="338"/>
      <c r="BP313" s="338"/>
      <c r="BQ313" s="338"/>
      <c r="BR313" s="338"/>
      <c r="BS313" s="338"/>
      <c r="BT313" s="338"/>
      <c r="BU313" s="338"/>
      <c r="BV313" s="338"/>
      <c r="BW313" s="338"/>
      <c r="BX313" s="338"/>
      <c r="BY313" s="338"/>
      <c r="BZ313" s="338"/>
      <c r="CA313" s="338"/>
      <c r="CB313" s="338"/>
      <c r="CC313" s="338"/>
      <c r="CD313" s="338"/>
      <c r="CE313" s="338"/>
      <c r="CF313" s="338"/>
    </row>
    <row r="314" spans="1:84" ht="16.5">
      <c r="A314" s="343"/>
      <c r="B314" s="343"/>
      <c r="C314" s="343"/>
      <c r="D314" s="343"/>
      <c r="E314" s="343"/>
      <c r="F314" s="343"/>
      <c r="G314" s="343"/>
      <c r="H314" s="343"/>
      <c r="I314" s="343"/>
      <c r="J314" s="343"/>
      <c r="K314" s="343"/>
      <c r="L314" s="343"/>
      <c r="M314" s="337"/>
      <c r="N314" s="338"/>
      <c r="O314" s="338"/>
      <c r="P314" s="338"/>
      <c r="Q314" s="338"/>
      <c r="R314" s="338"/>
      <c r="S314" s="338"/>
      <c r="T314" s="338"/>
      <c r="U314" s="338"/>
      <c r="V314" s="338"/>
      <c r="W314" s="338"/>
      <c r="X314" s="338"/>
      <c r="Y314" s="338"/>
      <c r="Z314" s="338"/>
      <c r="AA314" s="338"/>
      <c r="AB314" s="338"/>
      <c r="AC314" s="338"/>
      <c r="AD314" s="338"/>
      <c r="AE314" s="338"/>
      <c r="AF314" s="338"/>
      <c r="AG314" s="338"/>
      <c r="AH314" s="338"/>
      <c r="AI314" s="338"/>
      <c r="AJ314" s="338"/>
      <c r="AK314" s="338"/>
      <c r="AL314" s="338"/>
      <c r="AM314" s="338"/>
      <c r="AN314" s="338"/>
      <c r="AO314" s="338"/>
      <c r="AP314" s="338"/>
      <c r="AQ314" s="338"/>
      <c r="AR314" s="338"/>
      <c r="AS314" s="338"/>
      <c r="AT314" s="338"/>
      <c r="AU314" s="338"/>
      <c r="AV314" s="338"/>
      <c r="AW314" s="338"/>
      <c r="AX314" s="338"/>
      <c r="AY314" s="338"/>
      <c r="AZ314" s="338"/>
      <c r="BA314" s="338"/>
      <c r="BB314" s="338"/>
      <c r="BC314" s="338"/>
      <c r="BD314" s="338"/>
      <c r="BE314" s="338"/>
      <c r="BF314" s="338"/>
      <c r="BG314" s="338"/>
      <c r="BH314" s="338"/>
      <c r="BI314" s="338"/>
      <c r="BJ314" s="338"/>
      <c r="BK314" s="338"/>
      <c r="BL314" s="338"/>
      <c r="BM314" s="338"/>
      <c r="BN314" s="338"/>
      <c r="BO314" s="338"/>
      <c r="BP314" s="338"/>
      <c r="BQ314" s="338"/>
      <c r="BR314" s="338"/>
      <c r="BS314" s="338"/>
      <c r="BT314" s="338"/>
      <c r="BU314" s="338"/>
      <c r="BV314" s="338"/>
      <c r="BW314" s="338"/>
      <c r="BX314" s="338"/>
      <c r="BY314" s="338"/>
      <c r="BZ314" s="338"/>
      <c r="CA314" s="338"/>
      <c r="CB314" s="338"/>
      <c r="CC314" s="338"/>
      <c r="CD314" s="338"/>
      <c r="CE314" s="338"/>
      <c r="CF314" s="338"/>
    </row>
    <row r="315" spans="1:84" ht="16.5">
      <c r="A315" s="349" t="s">
        <v>118</v>
      </c>
      <c r="B315" s="343"/>
      <c r="C315" s="343"/>
      <c r="D315" s="726" t="s">
        <v>970</v>
      </c>
      <c r="E315" s="343"/>
      <c r="F315" s="338"/>
      <c r="G315" s="338"/>
      <c r="H315" s="338"/>
      <c r="I315" s="338"/>
      <c r="J315" s="338"/>
      <c r="K315" s="338"/>
      <c r="L315" s="338"/>
      <c r="M315" s="338"/>
      <c r="N315" s="338"/>
      <c r="O315" s="338"/>
      <c r="P315" s="338"/>
      <c r="Q315" s="338"/>
      <c r="R315" s="338"/>
      <c r="S315" s="338"/>
      <c r="T315" s="338"/>
      <c r="U315" s="338"/>
      <c r="V315" s="338"/>
      <c r="W315" s="338"/>
      <c r="X315" s="338"/>
      <c r="Y315" s="338"/>
      <c r="Z315" s="338"/>
      <c r="AA315" s="338"/>
      <c r="AB315" s="338"/>
      <c r="AC315" s="338"/>
      <c r="AD315" s="338"/>
      <c r="AE315" s="338"/>
      <c r="AF315" s="338"/>
      <c r="AG315" s="338"/>
      <c r="AH315" s="338"/>
      <c r="AI315" s="338"/>
      <c r="AJ315" s="338"/>
      <c r="AK315" s="338"/>
      <c r="AL315" s="338"/>
      <c r="AM315" s="338"/>
      <c r="AN315" s="338"/>
      <c r="AO315" s="338"/>
      <c r="AP315" s="338"/>
      <c r="AQ315" s="338"/>
      <c r="AR315" s="338"/>
      <c r="AS315" s="338"/>
      <c r="AT315" s="338"/>
      <c r="AU315" s="338"/>
      <c r="AV315" s="338"/>
      <c r="AW315" s="338"/>
      <c r="AX315" s="338"/>
      <c r="AY315" s="338"/>
      <c r="AZ315" s="338"/>
      <c r="BA315" s="338"/>
      <c r="BB315" s="338"/>
      <c r="BC315" s="338"/>
      <c r="BD315" s="338"/>
      <c r="BE315" s="338"/>
      <c r="BF315" s="338"/>
      <c r="BG315" s="338"/>
      <c r="BH315" s="338"/>
      <c r="BI315" s="338"/>
      <c r="BJ315" s="338"/>
      <c r="BK315" s="338"/>
      <c r="BL315" s="338"/>
      <c r="BM315" s="338"/>
      <c r="BN315" s="338"/>
      <c r="BO315" s="338"/>
      <c r="BP315" s="338"/>
      <c r="BQ315" s="338"/>
      <c r="BR315" s="338"/>
      <c r="BS315" s="338"/>
      <c r="BT315" s="338"/>
      <c r="BU315" s="338"/>
      <c r="BV315" s="338"/>
      <c r="BW315" s="338"/>
      <c r="BX315" s="338"/>
      <c r="BY315" s="338"/>
      <c r="BZ315" s="338"/>
      <c r="CA315" s="338"/>
      <c r="CB315" s="338"/>
      <c r="CC315" s="338"/>
      <c r="CD315" s="338"/>
      <c r="CE315" s="338"/>
      <c r="CF315" s="338"/>
    </row>
    <row r="316" spans="1:84" ht="16.5">
      <c r="A316" s="339"/>
      <c r="B316" s="340"/>
      <c r="C316" s="718" t="s">
        <v>263</v>
      </c>
      <c r="D316" s="727"/>
      <c r="E316" s="343"/>
      <c r="F316" s="338"/>
      <c r="G316" s="338"/>
      <c r="H316" s="338"/>
      <c r="I316" s="338"/>
      <c r="J316" s="338"/>
      <c r="K316" s="338"/>
      <c r="L316" s="338"/>
      <c r="M316" s="338"/>
      <c r="N316" s="338"/>
      <c r="O316" s="338"/>
      <c r="P316" s="338"/>
      <c r="Q316" s="338"/>
      <c r="R316" s="338"/>
      <c r="S316" s="338"/>
      <c r="T316" s="338"/>
      <c r="U316" s="338"/>
      <c r="V316" s="338"/>
      <c r="W316" s="338"/>
      <c r="X316" s="338"/>
      <c r="Y316" s="338"/>
      <c r="Z316" s="338"/>
      <c r="AA316" s="338"/>
      <c r="AB316" s="338"/>
      <c r="AC316" s="338"/>
      <c r="AD316" s="338"/>
      <c r="AE316" s="338"/>
      <c r="AF316" s="338"/>
      <c r="AG316" s="338"/>
      <c r="AH316" s="338"/>
      <c r="AI316" s="338"/>
      <c r="AJ316" s="338"/>
      <c r="AK316" s="338"/>
      <c r="AL316" s="338"/>
      <c r="AM316" s="338"/>
      <c r="AN316" s="338"/>
      <c r="AO316" s="338"/>
      <c r="AP316" s="338"/>
      <c r="AQ316" s="338"/>
      <c r="AR316" s="338"/>
      <c r="AS316" s="338"/>
      <c r="AT316" s="338"/>
      <c r="AU316" s="338"/>
      <c r="AV316" s="338"/>
      <c r="AW316" s="338"/>
      <c r="AX316" s="338"/>
      <c r="AY316" s="338"/>
      <c r="AZ316" s="338"/>
      <c r="BA316" s="338"/>
      <c r="BB316" s="338"/>
      <c r="BC316" s="338"/>
      <c r="BD316" s="338"/>
      <c r="BE316" s="338"/>
      <c r="BF316" s="338"/>
      <c r="BG316" s="338"/>
      <c r="BH316" s="338"/>
      <c r="BI316" s="338"/>
      <c r="BJ316" s="338"/>
      <c r="BK316" s="338"/>
      <c r="BL316" s="338"/>
      <c r="BM316" s="338"/>
      <c r="BN316" s="338"/>
      <c r="BO316" s="338"/>
      <c r="BP316" s="338"/>
      <c r="BQ316" s="338"/>
      <c r="BR316" s="338"/>
      <c r="BS316" s="338"/>
      <c r="BT316" s="338"/>
      <c r="BU316" s="338"/>
      <c r="BV316" s="338"/>
      <c r="BW316" s="338"/>
      <c r="BX316" s="338"/>
      <c r="BY316" s="338"/>
      <c r="BZ316" s="338"/>
      <c r="CA316" s="338"/>
      <c r="CB316" s="338"/>
      <c r="CC316" s="338"/>
      <c r="CD316" s="338"/>
      <c r="CE316" s="338"/>
      <c r="CF316" s="338"/>
    </row>
    <row r="317" spans="1:84" ht="16.5">
      <c r="A317" s="339"/>
      <c r="B317" s="340"/>
      <c r="C317" s="718" t="s">
        <v>403</v>
      </c>
      <c r="D317" s="727"/>
      <c r="E317" s="343"/>
      <c r="F317" s="338"/>
      <c r="G317" s="338"/>
      <c r="H317" s="338"/>
      <c r="I317" s="338"/>
      <c r="J317" s="338"/>
      <c r="K317" s="338"/>
      <c r="L317" s="338"/>
      <c r="M317" s="338"/>
      <c r="N317" s="338"/>
      <c r="O317" s="338"/>
      <c r="P317" s="338"/>
      <c r="Q317" s="338"/>
      <c r="R317" s="338"/>
      <c r="S317" s="338"/>
      <c r="T317" s="338"/>
      <c r="U317" s="338"/>
      <c r="V317" s="338"/>
      <c r="W317" s="338"/>
      <c r="X317" s="338"/>
      <c r="Y317" s="338"/>
      <c r="Z317" s="338"/>
      <c r="AA317" s="338"/>
      <c r="AB317" s="338"/>
      <c r="AC317" s="338"/>
      <c r="AD317" s="338"/>
      <c r="AE317" s="338"/>
      <c r="AF317" s="338"/>
      <c r="AG317" s="338"/>
      <c r="AH317" s="338"/>
      <c r="AI317" s="338"/>
      <c r="AJ317" s="338"/>
      <c r="AK317" s="338"/>
      <c r="AL317" s="338"/>
      <c r="AM317" s="338"/>
      <c r="AN317" s="338"/>
      <c r="AO317" s="338"/>
      <c r="AP317" s="338"/>
      <c r="AQ317" s="338"/>
      <c r="AR317" s="338"/>
      <c r="AS317" s="338"/>
      <c r="AT317" s="338"/>
      <c r="AU317" s="338"/>
      <c r="AV317" s="338"/>
      <c r="AW317" s="338"/>
      <c r="AX317" s="338"/>
      <c r="AY317" s="338"/>
      <c r="AZ317" s="338"/>
      <c r="BA317" s="338"/>
      <c r="BB317" s="338"/>
      <c r="BC317" s="338"/>
      <c r="BD317" s="338"/>
      <c r="BE317" s="338"/>
      <c r="BF317" s="338"/>
      <c r="BG317" s="338"/>
      <c r="BH317" s="338"/>
      <c r="BI317" s="338"/>
      <c r="BJ317" s="338"/>
      <c r="BK317" s="338"/>
      <c r="BL317" s="338"/>
      <c r="BM317" s="338"/>
      <c r="BN317" s="338"/>
      <c r="BO317" s="338"/>
      <c r="BP317" s="338"/>
      <c r="BQ317" s="338"/>
      <c r="BR317" s="338"/>
      <c r="BS317" s="338"/>
      <c r="BT317" s="338"/>
      <c r="BU317" s="338"/>
      <c r="BV317" s="338"/>
      <c r="BW317" s="338"/>
      <c r="BX317" s="338"/>
      <c r="BY317" s="338"/>
      <c r="BZ317" s="338"/>
      <c r="CA317" s="338"/>
      <c r="CB317" s="338"/>
      <c r="CC317" s="338"/>
      <c r="CD317" s="338"/>
      <c r="CE317" s="338"/>
      <c r="CF317" s="338"/>
    </row>
    <row r="318" spans="1:84" ht="16.5">
      <c r="A318" s="719"/>
      <c r="B318" s="720"/>
      <c r="C318" s="728" t="s">
        <v>1375</v>
      </c>
      <c r="D318" s="727"/>
      <c r="E318" s="343"/>
      <c r="F318" s="338"/>
      <c r="G318" s="338"/>
      <c r="H318" s="338"/>
      <c r="I318" s="338"/>
      <c r="J318" s="338"/>
      <c r="K318" s="338"/>
      <c r="L318" s="338"/>
      <c r="M318" s="338"/>
      <c r="N318" s="338"/>
      <c r="O318" s="338"/>
      <c r="P318" s="338"/>
      <c r="Q318" s="338"/>
      <c r="R318" s="338"/>
      <c r="S318" s="338"/>
      <c r="T318" s="338"/>
      <c r="U318" s="338"/>
      <c r="V318" s="338"/>
      <c r="W318" s="338"/>
      <c r="X318" s="338"/>
      <c r="Y318" s="338"/>
      <c r="Z318" s="338"/>
      <c r="AA318" s="338"/>
      <c r="AB318" s="338"/>
      <c r="AC318" s="338"/>
      <c r="AD318" s="338"/>
      <c r="AE318" s="338"/>
      <c r="AF318" s="338"/>
      <c r="AG318" s="338"/>
      <c r="AH318" s="338"/>
      <c r="AI318" s="338"/>
      <c r="AJ318" s="338"/>
      <c r="AK318" s="338"/>
      <c r="AL318" s="338"/>
      <c r="AM318" s="338"/>
      <c r="AN318" s="338"/>
      <c r="AO318" s="338"/>
      <c r="AP318" s="338"/>
      <c r="AQ318" s="338"/>
      <c r="AR318" s="338"/>
      <c r="AS318" s="338"/>
      <c r="AT318" s="338"/>
      <c r="AU318" s="338"/>
      <c r="AV318" s="338"/>
      <c r="AW318" s="338"/>
      <c r="AX318" s="338"/>
      <c r="AY318" s="338"/>
      <c r="AZ318" s="338"/>
      <c r="BA318" s="338"/>
      <c r="BB318" s="338"/>
      <c r="BC318" s="338"/>
      <c r="BD318" s="338"/>
      <c r="BE318" s="338"/>
      <c r="BF318" s="338"/>
      <c r="BG318" s="338"/>
      <c r="BH318" s="338"/>
      <c r="BI318" s="338"/>
      <c r="BJ318" s="338"/>
      <c r="BK318" s="338"/>
      <c r="BL318" s="338"/>
      <c r="BM318" s="338"/>
      <c r="BN318" s="338"/>
      <c r="BO318" s="338"/>
      <c r="BP318" s="338"/>
      <c r="BQ318" s="338"/>
      <c r="BR318" s="338"/>
      <c r="BS318" s="338"/>
      <c r="BT318" s="338"/>
      <c r="BU318" s="338"/>
      <c r="BV318" s="338"/>
      <c r="BW318" s="338"/>
      <c r="BX318" s="338"/>
      <c r="BY318" s="338"/>
      <c r="BZ318" s="338"/>
      <c r="CA318" s="338"/>
      <c r="CB318" s="338"/>
      <c r="CC318" s="338"/>
      <c r="CD318" s="338"/>
      <c r="CE318" s="338"/>
      <c r="CF318" s="338"/>
    </row>
    <row r="319" spans="1:84" ht="16.5">
      <c r="A319" s="339"/>
      <c r="B319" s="340"/>
      <c r="C319" s="718" t="s">
        <v>1014</v>
      </c>
      <c r="D319" s="727"/>
      <c r="E319" s="343"/>
      <c r="F319" s="338"/>
      <c r="G319" s="338"/>
      <c r="H319" s="338"/>
      <c r="I319" s="338"/>
      <c r="J319" s="338"/>
      <c r="K319" s="338"/>
      <c r="L319" s="338"/>
      <c r="M319" s="338"/>
      <c r="N319" s="338"/>
      <c r="O319" s="338"/>
      <c r="P319" s="338"/>
      <c r="Q319" s="338"/>
      <c r="R319" s="338"/>
      <c r="S319" s="338"/>
      <c r="T319" s="338"/>
      <c r="U319" s="338"/>
      <c r="V319" s="338"/>
      <c r="W319" s="338"/>
      <c r="X319" s="338"/>
      <c r="Y319" s="338"/>
      <c r="Z319" s="338"/>
      <c r="AA319" s="338"/>
      <c r="AB319" s="338"/>
      <c r="AC319" s="338"/>
      <c r="AD319" s="338"/>
      <c r="AE319" s="338"/>
      <c r="AF319" s="338"/>
      <c r="AG319" s="338"/>
      <c r="AH319" s="338"/>
      <c r="AI319" s="338"/>
      <c r="AJ319" s="338"/>
      <c r="AK319" s="338"/>
      <c r="AL319" s="338"/>
      <c r="AM319" s="338"/>
      <c r="AN319" s="338"/>
      <c r="AO319" s="338"/>
      <c r="AP319" s="338"/>
      <c r="AQ319" s="338"/>
      <c r="AR319" s="338"/>
      <c r="AS319" s="338"/>
      <c r="AT319" s="338"/>
      <c r="AU319" s="338"/>
      <c r="AV319" s="338"/>
      <c r="AW319" s="338"/>
      <c r="AX319" s="338"/>
      <c r="AY319" s="338"/>
      <c r="AZ319" s="338"/>
      <c r="BA319" s="338"/>
      <c r="BB319" s="338"/>
      <c r="BC319" s="338"/>
      <c r="BD319" s="338"/>
      <c r="BE319" s="338"/>
      <c r="BF319" s="338"/>
      <c r="BG319" s="338"/>
      <c r="BH319" s="338"/>
      <c r="BI319" s="338"/>
      <c r="BJ319" s="338"/>
      <c r="BK319" s="338"/>
      <c r="BL319" s="338"/>
      <c r="BM319" s="338"/>
      <c r="BN319" s="338"/>
      <c r="BO319" s="338"/>
      <c r="BP319" s="338"/>
      <c r="BQ319" s="338"/>
      <c r="BR319" s="338"/>
      <c r="BS319" s="338"/>
      <c r="BT319" s="338"/>
      <c r="BU319" s="338"/>
      <c r="BV319" s="338"/>
      <c r="BW319" s="338"/>
      <c r="BX319" s="338"/>
      <c r="BY319" s="338"/>
      <c r="BZ319" s="338"/>
      <c r="CA319" s="338"/>
      <c r="CB319" s="338"/>
      <c r="CC319" s="338"/>
      <c r="CD319" s="338"/>
      <c r="CE319" s="338"/>
      <c r="CF319" s="338"/>
    </row>
    <row r="320" spans="1:84" ht="16.5">
      <c r="A320" s="339"/>
      <c r="B320" s="340"/>
      <c r="C320" s="718" t="s">
        <v>454</v>
      </c>
      <c r="D320" s="727"/>
      <c r="E320" s="343"/>
      <c r="F320" s="349"/>
      <c r="G320" s="343"/>
      <c r="H320" s="343"/>
      <c r="I320" s="343"/>
      <c r="J320" s="343"/>
      <c r="K320" s="343"/>
      <c r="L320" s="343"/>
      <c r="M320" s="337"/>
      <c r="N320" s="338"/>
      <c r="O320" s="338"/>
      <c r="P320" s="338"/>
      <c r="Q320" s="338"/>
      <c r="R320" s="338"/>
      <c r="S320" s="338"/>
      <c r="T320" s="338"/>
      <c r="U320" s="338"/>
      <c r="V320" s="338"/>
      <c r="W320" s="338"/>
      <c r="X320" s="338"/>
      <c r="Y320" s="338"/>
      <c r="Z320" s="338"/>
      <c r="AA320" s="338"/>
      <c r="AB320" s="338"/>
      <c r="AC320" s="338"/>
      <c r="AD320" s="338"/>
      <c r="AE320" s="338"/>
      <c r="AF320" s="338"/>
      <c r="AG320" s="338"/>
      <c r="AH320" s="338"/>
      <c r="AI320" s="338"/>
      <c r="AJ320" s="338"/>
      <c r="AK320" s="338"/>
      <c r="AL320" s="338"/>
      <c r="AM320" s="338"/>
      <c r="AN320" s="338"/>
      <c r="AO320" s="338"/>
      <c r="AP320" s="338"/>
      <c r="AQ320" s="338"/>
      <c r="AR320" s="338"/>
      <c r="AS320" s="338"/>
      <c r="AT320" s="338"/>
      <c r="AU320" s="338"/>
      <c r="AV320" s="338"/>
      <c r="AW320" s="338"/>
      <c r="AX320" s="338"/>
      <c r="AY320" s="338"/>
      <c r="AZ320" s="338"/>
      <c r="BA320" s="338"/>
      <c r="BB320" s="338"/>
      <c r="BC320" s="338"/>
      <c r="BD320" s="338"/>
      <c r="BE320" s="338"/>
      <c r="BF320" s="338"/>
      <c r="BG320" s="338"/>
      <c r="BH320" s="338"/>
      <c r="BI320" s="338"/>
      <c r="BJ320" s="338"/>
      <c r="BK320" s="338"/>
      <c r="BL320" s="338"/>
      <c r="BM320" s="338"/>
      <c r="BN320" s="338"/>
      <c r="BO320" s="338"/>
      <c r="BP320" s="338"/>
      <c r="BQ320" s="338"/>
      <c r="BR320" s="338"/>
      <c r="BS320" s="338"/>
      <c r="BT320" s="338"/>
      <c r="BU320" s="338"/>
      <c r="BV320" s="338"/>
      <c r="BW320" s="338"/>
      <c r="BX320" s="338"/>
      <c r="BY320" s="338"/>
      <c r="BZ320" s="338"/>
      <c r="CA320" s="338"/>
      <c r="CB320" s="338"/>
      <c r="CC320" s="338"/>
      <c r="CD320" s="338"/>
      <c r="CE320" s="338"/>
      <c r="CF320" s="338"/>
    </row>
    <row r="321" spans="1:84" ht="16.5">
      <c r="A321" s="339"/>
      <c r="B321" s="340"/>
      <c r="C321" s="718" t="s">
        <v>991</v>
      </c>
      <c r="D321" s="727"/>
      <c r="E321" s="343"/>
      <c r="F321" s="343"/>
      <c r="G321" s="343"/>
      <c r="H321" s="343"/>
      <c r="I321" s="343"/>
      <c r="J321" s="343"/>
      <c r="K321" s="343"/>
      <c r="L321" s="343"/>
      <c r="M321" s="337"/>
      <c r="N321" s="338"/>
      <c r="O321" s="338"/>
      <c r="P321" s="338"/>
      <c r="Q321" s="338"/>
      <c r="R321" s="338"/>
      <c r="S321" s="338"/>
      <c r="T321" s="338"/>
      <c r="U321" s="338"/>
      <c r="V321" s="338"/>
      <c r="W321" s="338"/>
      <c r="X321" s="338"/>
      <c r="Y321" s="338"/>
      <c r="Z321" s="338"/>
      <c r="AA321" s="338"/>
      <c r="AB321" s="338"/>
      <c r="AC321" s="338"/>
      <c r="AD321" s="338"/>
      <c r="AE321" s="338"/>
      <c r="AF321" s="338"/>
      <c r="AG321" s="338"/>
      <c r="AH321" s="338"/>
      <c r="AI321" s="338"/>
      <c r="AJ321" s="338"/>
      <c r="AK321" s="338"/>
      <c r="AL321" s="338"/>
      <c r="AM321" s="338"/>
      <c r="AN321" s="338"/>
      <c r="AO321" s="338"/>
      <c r="AP321" s="338"/>
      <c r="AQ321" s="338"/>
      <c r="AR321" s="338"/>
      <c r="AS321" s="338"/>
      <c r="AT321" s="338"/>
      <c r="AU321" s="338"/>
      <c r="AV321" s="338"/>
      <c r="AW321" s="338"/>
      <c r="AX321" s="338"/>
      <c r="AY321" s="338"/>
      <c r="AZ321" s="338"/>
      <c r="BA321" s="338"/>
      <c r="BB321" s="338"/>
      <c r="BC321" s="338"/>
      <c r="BD321" s="338"/>
      <c r="BE321" s="338"/>
      <c r="BF321" s="338"/>
      <c r="BG321" s="338"/>
      <c r="BH321" s="338"/>
      <c r="BI321" s="338"/>
      <c r="BJ321" s="338"/>
      <c r="BK321" s="338"/>
      <c r="BL321" s="338"/>
      <c r="BM321" s="338"/>
      <c r="BN321" s="338"/>
      <c r="BO321" s="338"/>
      <c r="BP321" s="338"/>
      <c r="BQ321" s="338"/>
      <c r="BR321" s="338"/>
      <c r="BS321" s="338"/>
      <c r="BT321" s="338"/>
      <c r="BU321" s="338"/>
      <c r="BV321" s="338"/>
      <c r="BW321" s="338"/>
      <c r="BX321" s="338"/>
      <c r="BY321" s="338"/>
      <c r="BZ321" s="338"/>
      <c r="CA321" s="338"/>
      <c r="CB321" s="338"/>
      <c r="CC321" s="338"/>
      <c r="CD321" s="338"/>
      <c r="CE321" s="338"/>
      <c r="CF321" s="338"/>
    </row>
    <row r="322" spans="1:84" ht="16.5">
      <c r="A322" s="339"/>
      <c r="B322" s="340"/>
      <c r="C322" s="718" t="s">
        <v>1</v>
      </c>
      <c r="D322" s="727"/>
      <c r="E322" s="343"/>
      <c r="F322" s="343"/>
      <c r="G322" s="338"/>
      <c r="H322" s="343"/>
      <c r="I322" s="343"/>
      <c r="J322" s="343"/>
      <c r="K322" s="343"/>
      <c r="L322" s="343"/>
      <c r="M322" s="337"/>
      <c r="N322" s="338"/>
      <c r="O322" s="338"/>
      <c r="P322" s="338"/>
      <c r="Q322" s="338"/>
      <c r="R322" s="338"/>
      <c r="S322" s="338"/>
      <c r="T322" s="338"/>
      <c r="U322" s="338"/>
      <c r="V322" s="338"/>
      <c r="W322" s="338"/>
      <c r="X322" s="338"/>
      <c r="Y322" s="338"/>
      <c r="Z322" s="338"/>
      <c r="AA322" s="338"/>
      <c r="AB322" s="338"/>
      <c r="AC322" s="338"/>
      <c r="AD322" s="338"/>
      <c r="AE322" s="338"/>
      <c r="AF322" s="338"/>
      <c r="AG322" s="338"/>
      <c r="AH322" s="338"/>
      <c r="AI322" s="338"/>
      <c r="AJ322" s="338"/>
      <c r="AK322" s="338"/>
      <c r="AL322" s="338"/>
      <c r="AM322" s="338"/>
      <c r="AN322" s="338"/>
      <c r="AO322" s="338"/>
      <c r="AP322" s="338"/>
      <c r="AQ322" s="338"/>
      <c r="AR322" s="338"/>
      <c r="AS322" s="338"/>
      <c r="AT322" s="338"/>
      <c r="AU322" s="338"/>
      <c r="AV322" s="338"/>
      <c r="AW322" s="338"/>
      <c r="AX322" s="338"/>
      <c r="AY322" s="338"/>
      <c r="AZ322" s="338"/>
      <c r="BA322" s="338"/>
      <c r="BB322" s="338"/>
      <c r="BC322" s="338"/>
      <c r="BD322" s="338"/>
      <c r="BE322" s="338"/>
      <c r="BF322" s="338"/>
      <c r="BG322" s="338"/>
      <c r="BH322" s="338"/>
      <c r="BI322" s="338"/>
      <c r="BJ322" s="338"/>
      <c r="BK322" s="338"/>
      <c r="BL322" s="338"/>
      <c r="BM322" s="338"/>
      <c r="BN322" s="338"/>
      <c r="BO322" s="338"/>
      <c r="BP322" s="338"/>
      <c r="BQ322" s="338"/>
      <c r="BR322" s="338"/>
      <c r="BS322" s="338"/>
      <c r="BT322" s="338"/>
      <c r="BU322" s="338"/>
      <c r="BV322" s="338"/>
      <c r="BW322" s="338"/>
      <c r="BX322" s="338"/>
      <c r="BY322" s="338"/>
      <c r="BZ322" s="338"/>
      <c r="CA322" s="338"/>
      <c r="CB322" s="338"/>
      <c r="CC322" s="338"/>
      <c r="CD322" s="338"/>
      <c r="CE322" s="338"/>
      <c r="CF322" s="338"/>
    </row>
    <row r="323" spans="1:84" ht="16.5">
      <c r="A323" s="339"/>
      <c r="B323" s="340"/>
      <c r="C323" s="718" t="s">
        <v>2</v>
      </c>
      <c r="D323" s="727"/>
      <c r="E323" s="343"/>
      <c r="F323" s="343"/>
      <c r="G323" s="343"/>
      <c r="H323" s="343"/>
      <c r="I323" s="343"/>
      <c r="J323" s="343"/>
      <c r="K323" s="343"/>
      <c r="L323" s="343"/>
      <c r="M323" s="337"/>
      <c r="N323" s="338"/>
      <c r="O323" s="338"/>
      <c r="P323" s="338"/>
      <c r="Q323" s="338"/>
      <c r="R323" s="338"/>
      <c r="S323" s="338"/>
      <c r="T323" s="338"/>
      <c r="U323" s="338"/>
      <c r="V323" s="338"/>
      <c r="W323" s="338"/>
      <c r="X323" s="338"/>
      <c r="Y323" s="338"/>
      <c r="Z323" s="338"/>
      <c r="AA323" s="338"/>
      <c r="AB323" s="338"/>
      <c r="AC323" s="338"/>
      <c r="AD323" s="338"/>
      <c r="AE323" s="338"/>
      <c r="AF323" s="338"/>
      <c r="AG323" s="338"/>
      <c r="AH323" s="338"/>
      <c r="AI323" s="338"/>
      <c r="AJ323" s="338"/>
      <c r="AK323" s="338"/>
      <c r="AL323" s="338"/>
      <c r="AM323" s="338"/>
      <c r="AN323" s="338"/>
      <c r="AO323" s="338"/>
      <c r="AP323" s="338"/>
      <c r="AQ323" s="338"/>
      <c r="AR323" s="338"/>
      <c r="AS323" s="338"/>
      <c r="AT323" s="338"/>
      <c r="AU323" s="338"/>
      <c r="AV323" s="338"/>
      <c r="AW323" s="338"/>
      <c r="AX323" s="338"/>
      <c r="AY323" s="338"/>
      <c r="AZ323" s="338"/>
      <c r="BA323" s="338"/>
      <c r="BB323" s="338"/>
      <c r="BC323" s="338"/>
      <c r="BD323" s="338"/>
      <c r="BE323" s="338"/>
      <c r="BF323" s="338"/>
      <c r="BG323" s="338"/>
      <c r="BH323" s="338"/>
      <c r="BI323" s="338"/>
      <c r="BJ323" s="338"/>
      <c r="BK323" s="338"/>
      <c r="BL323" s="338"/>
      <c r="BM323" s="338"/>
      <c r="BN323" s="338"/>
      <c r="BO323" s="338"/>
      <c r="BP323" s="338"/>
      <c r="BQ323" s="338"/>
      <c r="BR323" s="338"/>
      <c r="BS323" s="338"/>
      <c r="BT323" s="338"/>
      <c r="BU323" s="338"/>
      <c r="BV323" s="338"/>
      <c r="BW323" s="338"/>
      <c r="BX323" s="338"/>
      <c r="BY323" s="338"/>
      <c r="BZ323" s="338"/>
      <c r="CA323" s="338"/>
      <c r="CB323" s="338"/>
      <c r="CC323" s="338"/>
      <c r="CD323" s="338"/>
      <c r="CE323" s="338"/>
      <c r="CF323" s="338"/>
    </row>
    <row r="324" spans="16:92" ht="12.75">
      <c r="P324" s="338"/>
      <c r="Q324" s="338"/>
      <c r="R324" s="338"/>
      <c r="S324" s="338"/>
      <c r="T324" s="338"/>
      <c r="U324" s="338"/>
      <c r="V324" s="338"/>
      <c r="W324" s="338"/>
      <c r="X324" s="338"/>
      <c r="Y324" s="338"/>
      <c r="Z324" s="338"/>
      <c r="AA324" s="338"/>
      <c r="AB324" s="338"/>
      <c r="AC324" s="338"/>
      <c r="AD324" s="338"/>
      <c r="AE324" s="338"/>
      <c r="AF324" s="338"/>
      <c r="AG324" s="338"/>
      <c r="AH324" s="338"/>
      <c r="AI324" s="338"/>
      <c r="AJ324" s="338"/>
      <c r="AK324" s="338"/>
      <c r="AL324" s="338"/>
      <c r="AM324" s="338"/>
      <c r="AN324" s="338"/>
      <c r="AO324" s="338"/>
      <c r="AP324" s="338"/>
      <c r="AQ324" s="338"/>
      <c r="AR324" s="338"/>
      <c r="AS324" s="338"/>
      <c r="AT324" s="338"/>
      <c r="AU324" s="338"/>
      <c r="AV324" s="338"/>
      <c r="AW324" s="338"/>
      <c r="AX324" s="338"/>
      <c r="AY324" s="338"/>
      <c r="AZ324" s="338"/>
      <c r="BA324" s="338"/>
      <c r="BB324" s="338"/>
      <c r="BC324" s="338"/>
      <c r="BD324" s="338"/>
      <c r="BE324" s="338"/>
      <c r="BF324" s="338"/>
      <c r="BG324" s="338"/>
      <c r="BH324" s="338"/>
      <c r="BI324" s="338"/>
      <c r="BJ324" s="338"/>
      <c r="BK324" s="338"/>
      <c r="BL324" s="338"/>
      <c r="BM324" s="338"/>
      <c r="BN324" s="338"/>
      <c r="BO324" s="338"/>
      <c r="BP324" s="338"/>
      <c r="BQ324" s="338"/>
      <c r="BR324" s="338"/>
      <c r="BS324" s="338"/>
      <c r="BT324" s="338"/>
      <c r="BU324" s="338"/>
      <c r="BV324" s="338"/>
      <c r="BW324" s="338"/>
      <c r="BX324" s="338"/>
      <c r="BY324" s="338"/>
      <c r="BZ324" s="338"/>
      <c r="CA324" s="338"/>
      <c r="CB324" s="338"/>
      <c r="CC324" s="338"/>
      <c r="CD324" s="338"/>
      <c r="CE324" s="338"/>
      <c r="CF324" s="338"/>
      <c r="CG324" s="338"/>
      <c r="CH324" s="338"/>
      <c r="CI324" s="338"/>
      <c r="CJ324" s="338"/>
      <c r="CK324" s="338"/>
      <c r="CL324" s="338"/>
      <c r="CM324" s="338"/>
      <c r="CN324" s="337"/>
    </row>
    <row r="325" spans="1:91" ht="16.5">
      <c r="A325" s="427" t="s">
        <v>121</v>
      </c>
      <c r="B325" s="405"/>
      <c r="C325" s="405"/>
      <c r="D325" s="405"/>
      <c r="E325" s="405" t="s">
        <v>388</v>
      </c>
      <c r="F325" s="405"/>
      <c r="G325" s="405"/>
      <c r="H325" s="405"/>
      <c r="I325" s="405"/>
      <c r="J325" s="405"/>
      <c r="K325" s="536" t="s">
        <v>227</v>
      </c>
      <c r="L325" s="511">
        <f>SUM(A327:L327)</f>
        <v>0.9999999999999998</v>
      </c>
      <c r="P325" s="338"/>
      <c r="Q325" s="338"/>
      <c r="R325" s="338"/>
      <c r="S325" s="338"/>
      <c r="T325" s="338"/>
      <c r="U325" s="338"/>
      <c r="V325" s="338"/>
      <c r="W325" s="338"/>
      <c r="X325" s="338"/>
      <c r="Y325" s="338"/>
      <c r="Z325" s="338"/>
      <c r="AA325" s="338"/>
      <c r="AB325" s="338"/>
      <c r="AC325" s="338"/>
      <c r="AD325" s="338"/>
      <c r="AE325" s="338"/>
      <c r="AF325" s="338"/>
      <c r="AG325" s="338"/>
      <c r="AH325" s="338"/>
      <c r="AI325" s="338"/>
      <c r="AJ325" s="338"/>
      <c r="AK325" s="338"/>
      <c r="AL325" s="338"/>
      <c r="AM325" s="338"/>
      <c r="AN325" s="338"/>
      <c r="AO325" s="338"/>
      <c r="AP325" s="338"/>
      <c r="AQ325" s="338"/>
      <c r="AR325" s="338"/>
      <c r="AS325" s="338"/>
      <c r="AT325" s="338"/>
      <c r="AU325" s="338"/>
      <c r="AV325" s="338"/>
      <c r="AW325" s="338"/>
      <c r="AX325" s="338"/>
      <c r="AY325" s="338"/>
      <c r="AZ325" s="338"/>
      <c r="BA325" s="338"/>
      <c r="BB325" s="338"/>
      <c r="BC325" s="338"/>
      <c r="BD325" s="338"/>
      <c r="BE325" s="338"/>
      <c r="BF325" s="338"/>
      <c r="BG325" s="338"/>
      <c r="BH325" s="338"/>
      <c r="BI325" s="338"/>
      <c r="BJ325" s="338"/>
      <c r="BK325" s="338"/>
      <c r="BL325" s="338"/>
      <c r="BM325" s="338"/>
      <c r="BN325" s="338"/>
      <c r="BO325" s="338"/>
      <c r="BP325" s="338"/>
      <c r="BQ325" s="338"/>
      <c r="BR325" s="338"/>
      <c r="BS325" s="338"/>
      <c r="BT325" s="338"/>
      <c r="BU325" s="338"/>
      <c r="BV325" s="338"/>
      <c r="BW325" s="338"/>
      <c r="BX325" s="338"/>
      <c r="BY325" s="338"/>
      <c r="BZ325" s="338"/>
      <c r="CA325" s="338"/>
      <c r="CB325" s="338"/>
      <c r="CC325" s="338"/>
      <c r="CD325" s="338"/>
      <c r="CE325" s="338"/>
      <c r="CF325" s="338"/>
      <c r="CG325" s="338"/>
      <c r="CH325" s="338"/>
      <c r="CI325" s="338"/>
      <c r="CJ325" s="338"/>
      <c r="CK325" s="338"/>
      <c r="CL325" s="338"/>
      <c r="CM325" s="338"/>
    </row>
    <row r="326" spans="1:12" ht="16.5">
      <c r="A326" s="428" t="s">
        <v>29</v>
      </c>
      <c r="B326" s="428" t="s">
        <v>30</v>
      </c>
      <c r="C326" s="428" t="s">
        <v>31</v>
      </c>
      <c r="D326" s="428" t="s">
        <v>410</v>
      </c>
      <c r="E326" s="428" t="s">
        <v>411</v>
      </c>
      <c r="F326" s="428" t="s">
        <v>412</v>
      </c>
      <c r="G326" s="428" t="s">
        <v>413</v>
      </c>
      <c r="H326" s="428" t="s">
        <v>414</v>
      </c>
      <c r="I326" s="428" t="s">
        <v>318</v>
      </c>
      <c r="J326" s="428" t="s">
        <v>319</v>
      </c>
      <c r="K326" s="428" t="s">
        <v>320</v>
      </c>
      <c r="L326" s="428" t="s">
        <v>44</v>
      </c>
    </row>
    <row r="327" spans="1:92" ht="16.5">
      <c r="A327" s="768">
        <v>0.17603250242721064</v>
      </c>
      <c r="B327" s="768">
        <v>0.18483412754857118</v>
      </c>
      <c r="C327" s="768">
        <v>0.1385390437427544</v>
      </c>
      <c r="D327" s="768">
        <v>0.10208881198957376</v>
      </c>
      <c r="E327" s="768">
        <v>0.06537814888460228</v>
      </c>
      <c r="F327" s="768">
        <v>0.017200755648384424</v>
      </c>
      <c r="G327" s="768">
        <v>0</v>
      </c>
      <c r="H327" s="768">
        <v>0.006220518453551806</v>
      </c>
      <c r="I327" s="768">
        <v>0.030393069780365132</v>
      </c>
      <c r="J327" s="768">
        <v>0.05665639195054359</v>
      </c>
      <c r="K327" s="768">
        <v>0.09259434161211726</v>
      </c>
      <c r="L327" s="768">
        <v>0.13006228796232547</v>
      </c>
      <c r="N327" s="124"/>
      <c r="O327" s="142"/>
      <c r="P327" s="142"/>
      <c r="Q327" s="142"/>
      <c r="R327" s="142"/>
      <c r="S327" s="142"/>
      <c r="T327" s="142"/>
      <c r="U327" s="142"/>
      <c r="W327" s="124"/>
      <c r="X327" s="124"/>
      <c r="Y327" s="124"/>
      <c r="Z327" s="124"/>
      <c r="AA327" s="337"/>
      <c r="AB327" s="337"/>
      <c r="AD327" s="124"/>
      <c r="AE327" s="142"/>
      <c r="AF327" s="142"/>
      <c r="AG327" s="142"/>
      <c r="AH327" s="142"/>
      <c r="AI327" s="142"/>
      <c r="AJ327" s="142"/>
      <c r="AK327" s="142"/>
      <c r="AM327" s="124"/>
      <c r="AN327" s="124"/>
      <c r="AO327" s="124"/>
      <c r="AP327" s="124"/>
      <c r="AQ327" s="124"/>
      <c r="AR327" s="124"/>
      <c r="AS327" s="124"/>
      <c r="AT327" s="142"/>
      <c r="AU327" s="142"/>
      <c r="AV327" s="142"/>
      <c r="AW327" s="142"/>
      <c r="AX327" s="142"/>
      <c r="AY327" s="142"/>
      <c r="AZ327" s="142"/>
      <c r="BB327" s="124"/>
      <c r="BC327" s="124"/>
      <c r="BD327" s="124"/>
      <c r="BE327" s="124"/>
      <c r="BF327" s="124"/>
      <c r="BG327" s="124"/>
      <c r="BH327" s="124"/>
      <c r="BI327" s="142"/>
      <c r="BJ327" s="142"/>
      <c r="BK327" s="142"/>
      <c r="BL327" s="142"/>
      <c r="BM327" s="142"/>
      <c r="BN327" s="142"/>
      <c r="BO327" s="142"/>
      <c r="BQ327" s="124"/>
      <c r="BR327" s="124"/>
      <c r="BU327" s="337"/>
      <c r="BV327" s="337"/>
      <c r="CE327" s="337"/>
      <c r="CF327" s="337"/>
      <c r="CG327" s="342"/>
      <c r="CH327" s="337"/>
      <c r="CI327" s="337"/>
      <c r="CJ327" s="337"/>
      <c r="CK327" s="337"/>
      <c r="CL327" s="337"/>
      <c r="CN327" s="337"/>
    </row>
    <row r="328" spans="1:13" ht="12.75">
      <c r="A328" s="342"/>
      <c r="B328" s="337"/>
      <c r="C328" s="337"/>
      <c r="D328" s="337"/>
      <c r="E328" s="337"/>
      <c r="F328" s="337"/>
      <c r="H328" s="337"/>
      <c r="I328" s="337"/>
      <c r="J328" s="337"/>
      <c r="K328" s="337"/>
      <c r="L328" s="337"/>
      <c r="M328" s="337"/>
    </row>
    <row r="335" ht="12.75">
      <c r="I335" t="s">
        <v>388</v>
      </c>
    </row>
  </sheetData>
  <mergeCells count="1">
    <mergeCell ref="E103:F103"/>
  </mergeCells>
  <dataValidations count="54">
    <dataValidation type="list" allowBlank="1" showInputMessage="1" showErrorMessage="1" sqref="C224 E124 F145 G96:G98 F160:F167 E182 F184:F187 D6 F67 F155 M143 L171 F171 M137 G175:G179 M155 G100 M140 M145:M146 E50 H6 G89 F190:F198 K6">
      <formula1>"Ja,Nej"</formula1>
    </dataValidation>
    <dataValidation type="list" allowBlank="1" showInputMessage="1" showErrorMessage="1" sqref="E219:E220 E14 E91:I91 F33:F48 C175:C176 M29:M30 C178">
      <formula1>"X,-"</formula1>
    </dataValidation>
    <dataValidation type="list" allowBlank="1" showInputMessage="1" showErrorMessage="1" sqref="C225:C226 E215">
      <formula1>"Ja,Delvis,Nej"</formula1>
    </dataValidation>
    <dataValidation type="list" allowBlank="1" showInputMessage="1" showErrorMessage="1" sqref="C227:C240">
      <formula1>"Ja,Delvis,Nej,Finns ej"</formula1>
    </dataValidation>
    <dataValidation type="list" allowBlank="1" showInputMessage="1" showErrorMessage="1" sqref="C79">
      <formula1>$BX$1:$BX$12</formula1>
    </dataValidation>
    <dataValidation type="list" allowBlank="1" showInputMessage="1" showErrorMessage="1" sqref="D134:D135 K116:K119">
      <formula1>$BX$16:$BX$27</formula1>
    </dataValidation>
    <dataValidation type="list" allowBlank="1" showInputMessage="1" showErrorMessage="1" sqref="D294:D295 D298:D301">
      <formula1>"Ja,Nej,Ej klarlagt"</formula1>
    </dataValidation>
    <dataValidation allowBlank="1" showInputMessage="1" showErrorMessage="1" promptTitle="OBS Endast för mätvärde" prompt="Lämna cellen tom om denna E-anv. inte är mätt." sqref="D175:D176 C160:C166 C184:C186 C171 C190:D197 I171 J155 C155"/>
    <dataValidation type="list" allowBlank="1" showInputMessage="1" showErrorMessage="1" sqref="C80">
      <formula1>$BZ$2:$BZ$12</formula1>
    </dataValidation>
    <dataValidation type="list" allowBlank="1" showInputMessage="1" showErrorMessage="1" sqref="I93">
      <formula1>"0%,20%,40%,60%,80%"</formula1>
    </dataValidation>
    <dataValidation type="list" allowBlank="1" showInputMessage="1" showErrorMessage="1" sqref="C75">
      <formula1>"Friligg.,Mellan,Gavel"</formula1>
    </dataValidation>
    <dataValidation type="whole" allowBlank="1" showInputMessage="1" showErrorMessage="1" sqref="C71">
      <formula1>1</formula1>
      <formula2>30</formula2>
    </dataValidation>
    <dataValidation type="whole" allowBlank="1" showInputMessage="1" showErrorMessage="1" sqref="C72">
      <formula1>0</formula1>
      <formula2>20</formula2>
    </dataValidation>
    <dataValidation type="decimal" allowBlank="1" showInputMessage="1" showErrorMessage="1" sqref="C81:C85">
      <formula1>0.5</formula1>
      <formula2>5</formula2>
    </dataValidation>
    <dataValidation type="list" allowBlank="1" showInputMessage="1" showErrorMessage="1" sqref="K100">
      <formula1>"Direktel,Radiator-vattenvärme,Luftvärme,Annat"</formula1>
    </dataValidation>
    <dataValidation type="list" allowBlank="1" showInputMessage="1" showErrorMessage="1" sqref="C108:C111">
      <formula1>$BX$2:$BX$13</formula1>
    </dataValidation>
    <dataValidation type="whole" allowBlank="1" showInputMessage="1" showErrorMessage="1" sqref="F71">
      <formula1>0</formula1>
      <formula2>6</formula2>
    </dataValidation>
    <dataValidation allowBlank="1" showInputMessage="1" showErrorMessage="1" promptTitle="OBS" prompt="Endst för beräknad (fördelad) e-användning. Lämna cellen tom om E-anv. är mätt." sqref="G190:G197"/>
    <dataValidation allowBlank="1" showInputMessage="1" showErrorMessage="1" promptTitle="OBS " prompt="Redovisa area antingen i m2BTA eller BRA - ej båda" sqref="D62 C69"/>
    <dataValidation allowBlank="1" showInputMessage="1" showErrorMessage="1" promptTitle="OBS" prompt="Redovisa årtal med 4 siffror" sqref="C74"/>
    <dataValidation type="list" allowBlank="1" showInputMessage="1" showErrorMessage="1" sqref="Q4 AG4 AV4 BK4">
      <formula1>"N,S"</formula1>
    </dataValidation>
    <dataValidation allowBlank="1" showInputMessage="1" showErrorMessage="1" promptTitle="OBS" prompt="Ange endast årtal i format 4 siffror  &quot;2007&quot;." sqref="C246:C251"/>
    <dataValidation allowBlank="1" showInputMessage="1" showErrorMessage="1" promptTitle="OBS" prompt="Ange endast årtal i format &quot;2007&quot;" sqref="F220"/>
    <dataValidation type="list" allowBlank="1" showInputMessage="1" showErrorMessage="1" sqref="M108:M111">
      <formula1>"NEJ,2,4,6"</formula1>
    </dataValidation>
    <dataValidation type="list" allowBlank="1" showInputMessage="1" showErrorMessage="1" sqref="H116:H119">
      <formula1>"0,1,0,2,0,3,0,4,0,5,0,6,0,7,0,8,0,9,1,0"</formula1>
    </dataValidation>
    <dataValidation type="list" allowBlank="1" showInputMessage="1" showErrorMessage="1" sqref="E116:F119">
      <formula1>"EL,V,-"</formula1>
    </dataValidation>
    <dataValidation type="list" allowBlank="1" showInputMessage="1" showErrorMessage="1" sqref="L108:L111">
      <formula1>"JA,NEJ,-"</formula1>
    </dataValidation>
    <dataValidation type="list" allowBlank="1" showInputMessage="1" showErrorMessage="1" sqref="I108:I111">
      <formula1>"RV,VV,PV,-"</formula1>
    </dataValidation>
    <dataValidation type="list" allowBlank="1" showInputMessage="1" showErrorMessage="1" sqref="K108:K111">
      <formula1>"0,1,0,2,0,3,0,4,0,5,0,6,0,7,0,8,0,9"</formula1>
    </dataValidation>
    <dataValidation type="list" allowBlank="1" showInputMessage="1" showErrorMessage="1" sqref="J108:J111 H108:H111">
      <formula1>"FTX,FT,F,S"</formula1>
    </dataValidation>
    <dataValidation type="list" allowBlank="1" showInputMessage="1" showErrorMessage="1" sqref="D126:D129">
      <formula1>"El,Värme,Värmepump"</formula1>
    </dataValidation>
    <dataValidation type="list" allowBlank="1" showInputMessage="1" showErrorMessage="1" sqref="G116:G119">
      <formula1>"KKR,KKC,KF,KFR,ANNAT"</formula1>
    </dataValidation>
    <dataValidation type="list" allowBlank="1" showInputMessage="1" showErrorMessage="1" sqref="F128:F131">
      <formula1>"0,0,2,0,4,0,6,0,8,1,0"</formula1>
    </dataValidation>
    <dataValidation type="list" allowBlank="1" showInputMessage="1" showErrorMessage="1" sqref="E128:E131 G128:J131">
      <formula1>"Ja,Nej,Oklart"</formula1>
    </dataValidation>
    <dataValidation type="list" allowBlank="1" showInputMessage="1" showErrorMessage="1" sqref="D124">
      <formula1>"El,V"</formula1>
    </dataValidation>
    <dataValidation allowBlank="1" showInputMessage="1" showErrorMessage="1" promptTitle="OBS" prompt="Om fastigheten innehåller en enda byggnad skall areavärdet i cell H58 och C54 vara exakt lika." sqref="H62"/>
    <dataValidation type="list" allowBlank="1" showInputMessage="1" showErrorMessage="1" sqref="G124">
      <formula1>"JA,NEJ,Oklart"</formula1>
    </dataValidation>
    <dataValidation type="list" allowBlank="1" showInputMessage="1" showErrorMessage="1" sqref="J294">
      <formula1>"GP,GV,GT,GK,Oklart"</formula1>
    </dataValidation>
    <dataValidation type="list" allowBlank="1" showInputMessage="1" showErrorMessage="1" sqref="J295">
      <formula1>"T0,T1,T2,T3"</formula1>
    </dataValidation>
    <dataValidation type="list" allowBlank="1" showInputMessage="1" showErrorMessage="1" sqref="J296">
      <formula1>"TRG,TVG"</formula1>
    </dataValidation>
    <dataValidation type="list" allowBlank="1" showInputMessage="1" showErrorMessage="1" sqref="J297">
      <formula1>"V0,V1,V2,V3,VT"</formula1>
    </dataValidation>
    <dataValidation type="list" allowBlank="1" showInputMessage="1" showErrorMessage="1" sqref="J300">
      <formula1>"MN,MF"</formula1>
    </dataValidation>
    <dataValidation type="list" allowBlank="1" showInputMessage="1" showErrorMessage="1" sqref="J301">
      <formula1>"ON,OV,OLF"</formula1>
    </dataValidation>
    <dataValidation type="list" allowBlank="1" showInputMessage="1" showErrorMessage="1" promptTitle="OBS" prompt="Kontrollera att huvudvärmekälla (cell C76) och E-slag värme överensstämmer." sqref="F138:F144">
      <formula1>"Ja,Nej"</formula1>
    </dataValidation>
    <dataValidation allowBlank="1" showInputMessage="1" showErrorMessage="1" promptTitle="OBS" prompt="Om fastigheten innehåller en enda byggnad skall areavärdet i cell H58 och C64 vara exakt lika." sqref="C68"/>
    <dataValidation allowBlank="1" showInputMessage="1" showErrorMessage="1" promptTitle="OBS" prompt="Summa area i cell E112 skall vara samma som cell E113" sqref="E108:E111"/>
    <dataValidation type="list" allowBlank="1" showInputMessage="1" showErrorMessage="1" sqref="M116:M119">
      <formula1>"EU 5,EU7,EU8"</formula1>
    </dataValidation>
    <dataValidation type="list" allowBlank="1" showInputMessage="1" showErrorMessage="1" sqref="G93">
      <formula1>"Ja,Nej,Delvis"</formula1>
    </dataValidation>
    <dataValidation type="list" allowBlank="1" showInputMessage="1" showErrorMessage="1" sqref="E18">
      <formula1>$CC$2:$CC$7</formula1>
    </dataValidation>
    <dataValidation type="list" allowBlank="1" showInputMessage="1" showErrorMessage="1" sqref="E19">
      <formula1>$CC$9:$CC$11</formula1>
    </dataValidation>
    <dataValidation type="list" allowBlank="1" showInputMessage="1" showErrorMessage="1" sqref="C24">
      <formula1>$CC$17:$CC$19</formula1>
    </dataValidation>
    <dataValidation type="list" allowBlank="1" showInputMessage="1" showErrorMessage="1" sqref="C25">
      <formula1>$CC$21:$CC$23</formula1>
    </dataValidation>
    <dataValidation type="list" allowBlank="1" showInputMessage="1" showErrorMessage="1" sqref="C26">
      <formula1>$CC$25:$CC$26</formula1>
    </dataValidation>
    <dataValidation type="list" allowBlank="1" showInputMessage="1" showErrorMessage="1" sqref="E33:E48">
      <formula1>"Finns,Finns delvis,Finns ej"</formula1>
    </dataValidation>
  </dataValidations>
  <printOptions/>
  <pageMargins left="0.5511811023622047" right="0.35433070866141736" top="0.984251968503937" bottom="0.1968503937007874" header="0.5118110236220472" footer="0.5118110236220472"/>
  <pageSetup orientation="portrait" paperSize="9" scale="99"/>
  <rowBreaks count="8" manualBreakCount="8">
    <brk id="49" max="255" man="1"/>
    <brk id="98" max="255" man="1"/>
    <brk id="133" max="255" man="1"/>
    <brk id="182" max="255" man="1"/>
    <brk id="215" max="255" man="1"/>
    <brk id="271" max="85" man="1"/>
    <brk id="290" max="255" man="1"/>
    <brk id="327" max="84" man="1"/>
  </rowBreaks>
  <legacyDrawing r:id="rId2"/>
</worksheet>
</file>

<file path=xl/worksheets/sheet4.xml><?xml version="1.0" encoding="utf-8"?>
<worksheet xmlns="http://schemas.openxmlformats.org/spreadsheetml/2006/main" xmlns:r="http://schemas.openxmlformats.org/officeDocument/2006/relationships">
  <dimension ref="A1:CN334"/>
  <sheetViews>
    <sheetView zoomScale="125" zoomScaleNormal="125" zoomScaleSheetLayoutView="125" workbookViewId="0" topLeftCell="A116">
      <selection activeCell="I116" sqref="I116:I119"/>
    </sheetView>
  </sheetViews>
  <sheetFormatPr defaultColWidth="11.00390625" defaultRowHeight="12.75"/>
  <cols>
    <col min="1" max="1" width="6.75390625" style="0" customWidth="1"/>
    <col min="2" max="2" width="6.25390625" style="0" customWidth="1"/>
    <col min="3" max="3" width="4.875" style="0" customWidth="1"/>
    <col min="4" max="4" width="5.625" style="0" customWidth="1"/>
    <col min="5" max="5" width="6.875" style="0" customWidth="1"/>
    <col min="6" max="6" width="6.125" style="0" customWidth="1"/>
    <col min="7" max="7" width="5.375" style="0" customWidth="1"/>
    <col min="8" max="8" width="6.00390625" style="0" customWidth="1"/>
    <col min="9" max="9" width="5.125" style="0" customWidth="1"/>
    <col min="10" max="10" width="5.625" style="0" customWidth="1"/>
    <col min="11" max="12" width="5.00390625" style="0" customWidth="1"/>
    <col min="13" max="13" width="5.25390625" style="0" customWidth="1"/>
    <col min="14" max="14" width="5.00390625" style="0" customWidth="1"/>
    <col min="15" max="15" width="5.75390625" style="0" customWidth="1"/>
    <col min="16" max="16" width="4.875" style="0" customWidth="1"/>
    <col min="17" max="17" width="6.25390625" style="0" customWidth="1"/>
    <col min="18" max="92" width="4.875" style="0" customWidth="1"/>
  </cols>
  <sheetData>
    <row r="1" spans="1:84" ht="18">
      <c r="A1" s="349" t="s">
        <v>49</v>
      </c>
      <c r="B1" s="338"/>
      <c r="C1" s="338"/>
      <c r="D1" s="338"/>
      <c r="E1" s="338"/>
      <c r="F1" s="338"/>
      <c r="G1" s="338"/>
      <c r="H1" s="338"/>
      <c r="I1" s="382" t="s">
        <v>621</v>
      </c>
      <c r="J1" s="350" t="s">
        <v>847</v>
      </c>
      <c r="K1" s="338"/>
      <c r="L1" s="383" t="s">
        <v>528</v>
      </c>
      <c r="M1" s="358" t="s">
        <v>847</v>
      </c>
      <c r="N1" s="384" t="s">
        <v>977</v>
      </c>
      <c r="O1" s="142"/>
      <c r="P1" s="142"/>
      <c r="Q1" s="142"/>
      <c r="R1" s="384" t="s">
        <v>622</v>
      </c>
      <c r="S1" s="142"/>
      <c r="T1" s="142"/>
      <c r="U1" s="142"/>
      <c r="W1" s="124"/>
      <c r="X1" s="124"/>
      <c r="Y1" s="124"/>
      <c r="Z1" s="124"/>
      <c r="AA1" s="338"/>
      <c r="AB1" s="338"/>
      <c r="AD1" s="123" t="s">
        <v>977</v>
      </c>
      <c r="AE1" s="142"/>
      <c r="AF1" s="142"/>
      <c r="AG1" s="142"/>
      <c r="AH1" s="137" t="s">
        <v>149</v>
      </c>
      <c r="AI1" s="142"/>
      <c r="AJ1" s="142"/>
      <c r="AK1" s="142"/>
      <c r="AM1" s="124"/>
      <c r="AN1" s="124"/>
      <c r="AO1" s="124"/>
      <c r="AP1" s="124"/>
      <c r="AQ1" s="124"/>
      <c r="AR1" s="124"/>
      <c r="AS1" s="123" t="s">
        <v>977</v>
      </c>
      <c r="AT1" s="142"/>
      <c r="AU1" s="142"/>
      <c r="AV1" s="142"/>
      <c r="AW1" s="137" t="s">
        <v>150</v>
      </c>
      <c r="AX1" s="142"/>
      <c r="AY1" s="142"/>
      <c r="AZ1" s="142"/>
      <c r="BB1" s="124"/>
      <c r="BC1" s="124"/>
      <c r="BD1" s="124"/>
      <c r="BE1" s="124"/>
      <c r="BF1" s="124"/>
      <c r="BG1" s="124"/>
      <c r="BH1" s="123" t="s">
        <v>977</v>
      </c>
      <c r="BI1" s="142"/>
      <c r="BJ1" s="142"/>
      <c r="BK1" s="142"/>
      <c r="BL1" s="137" t="s">
        <v>623</v>
      </c>
      <c r="BM1" s="142"/>
      <c r="BN1" s="142"/>
      <c r="BO1" s="142"/>
      <c r="BQ1" s="124"/>
      <c r="BR1" s="124"/>
      <c r="BU1" s="344"/>
      <c r="BV1" s="344"/>
      <c r="BW1" s="338" t="s">
        <v>491</v>
      </c>
      <c r="BX1" s="338" t="s">
        <v>140</v>
      </c>
      <c r="BY1" s="338"/>
      <c r="BZ1" s="123" t="s">
        <v>777</v>
      </c>
      <c r="CA1" s="123"/>
      <c r="CB1" s="338"/>
      <c r="CC1" s="385" t="s">
        <v>933</v>
      </c>
      <c r="CD1" s="338"/>
      <c r="CE1" s="338"/>
      <c r="CF1" s="338"/>
    </row>
    <row r="2" spans="1:84" ht="16.5">
      <c r="A2" s="342"/>
      <c r="B2" s="337"/>
      <c r="C2" s="337"/>
      <c r="D2" s="337"/>
      <c r="E2" s="337"/>
      <c r="F2" s="337"/>
      <c r="H2" s="337"/>
      <c r="I2" s="337"/>
      <c r="J2" s="337"/>
      <c r="K2" s="337"/>
      <c r="L2" s="337"/>
      <c r="M2" s="337"/>
      <c r="N2" s="124"/>
      <c r="O2" s="142"/>
      <c r="P2" s="142"/>
      <c r="Q2" s="142"/>
      <c r="R2" s="142"/>
      <c r="S2" s="142"/>
      <c r="T2" s="142"/>
      <c r="U2" s="142"/>
      <c r="W2" s="124"/>
      <c r="X2" s="124"/>
      <c r="Y2" s="124"/>
      <c r="Z2" s="124"/>
      <c r="AA2" s="337"/>
      <c r="AB2" s="337"/>
      <c r="AD2" s="124"/>
      <c r="AE2" s="142"/>
      <c r="AF2" s="142"/>
      <c r="AG2" s="142"/>
      <c r="AH2" s="142"/>
      <c r="AI2" s="142"/>
      <c r="AJ2" s="142"/>
      <c r="AK2" s="142"/>
      <c r="AM2" s="124"/>
      <c r="AN2" s="124"/>
      <c r="AO2" s="124"/>
      <c r="AP2" s="124"/>
      <c r="AQ2" s="124"/>
      <c r="AR2" s="124"/>
      <c r="AS2" s="124"/>
      <c r="AT2" s="142"/>
      <c r="AU2" s="142"/>
      <c r="AV2" s="142"/>
      <c r="AW2" s="142"/>
      <c r="AX2" s="142"/>
      <c r="AY2" s="142"/>
      <c r="AZ2" s="142"/>
      <c r="BB2" s="124"/>
      <c r="BC2" s="124"/>
      <c r="BD2" s="124"/>
      <c r="BE2" s="124"/>
      <c r="BF2" s="124"/>
      <c r="BG2" s="124"/>
      <c r="BH2" s="124"/>
      <c r="BI2" s="142"/>
      <c r="BJ2" s="142"/>
      <c r="BK2" s="142"/>
      <c r="BL2" s="142"/>
      <c r="BM2" s="142"/>
      <c r="BN2" s="142"/>
      <c r="BO2" s="142"/>
      <c r="BQ2" s="124"/>
      <c r="BR2" s="124"/>
      <c r="BU2" s="337"/>
      <c r="BV2" s="337"/>
      <c r="BW2" s="338" t="s">
        <v>141</v>
      </c>
      <c r="BX2" s="338" t="s">
        <v>578</v>
      </c>
      <c r="BY2" s="337"/>
      <c r="BZ2" s="338" t="s">
        <v>757</v>
      </c>
      <c r="CA2" s="338"/>
      <c r="CB2" s="337"/>
      <c r="CC2" s="338" t="s">
        <v>712</v>
      </c>
      <c r="CD2" s="337"/>
      <c r="CE2" s="337"/>
      <c r="CF2" s="337"/>
    </row>
    <row r="3" spans="1:84" ht="16.5">
      <c r="A3" s="342" t="s">
        <v>50</v>
      </c>
      <c r="H3" s="339"/>
      <c r="I3" s="175" t="s">
        <v>270</v>
      </c>
      <c r="J3" s="748">
        <f>A!J3</f>
        <v>0</v>
      </c>
      <c r="K3" s="354"/>
      <c r="L3" s="354"/>
      <c r="M3" s="387"/>
      <c r="N3" s="123" t="s">
        <v>788</v>
      </c>
      <c r="T3" s="319" t="s">
        <v>569</v>
      </c>
      <c r="U3" s="142"/>
      <c r="W3" s="124"/>
      <c r="X3" s="124"/>
      <c r="Y3" s="124"/>
      <c r="Z3" s="124"/>
      <c r="AA3" s="337"/>
      <c r="AB3" s="337"/>
      <c r="AD3" s="123" t="s">
        <v>788</v>
      </c>
      <c r="AJ3" s="319" t="s">
        <v>569</v>
      </c>
      <c r="AK3" s="142"/>
      <c r="AM3" s="124"/>
      <c r="AN3" s="124"/>
      <c r="AO3" s="124"/>
      <c r="AP3" s="124"/>
      <c r="AQ3" s="124"/>
      <c r="AR3" s="124"/>
      <c r="AS3" s="123" t="s">
        <v>788</v>
      </c>
      <c r="AY3" s="319" t="s">
        <v>569</v>
      </c>
      <c r="AZ3" s="142"/>
      <c r="BB3" s="124"/>
      <c r="BC3" s="124"/>
      <c r="BD3" s="124"/>
      <c r="BE3" s="124"/>
      <c r="BF3" s="124"/>
      <c r="BG3" s="124"/>
      <c r="BH3" s="123" t="s">
        <v>788</v>
      </c>
      <c r="BN3" s="319" t="s">
        <v>569</v>
      </c>
      <c r="BO3" s="142"/>
      <c r="BQ3" s="124"/>
      <c r="BR3" s="124"/>
      <c r="BU3" s="337"/>
      <c r="BV3" s="337"/>
      <c r="BW3" s="343"/>
      <c r="BX3" s="338" t="s">
        <v>559</v>
      </c>
      <c r="BY3" s="337"/>
      <c r="BZ3" s="338" t="s">
        <v>758</v>
      </c>
      <c r="CA3" s="338"/>
      <c r="CB3" s="337"/>
      <c r="CC3" s="338" t="s">
        <v>428</v>
      </c>
      <c r="CD3" s="337"/>
      <c r="CE3" s="337"/>
      <c r="CF3" s="337"/>
    </row>
    <row r="4" spans="1:84" ht="16.5">
      <c r="A4" s="357"/>
      <c r="B4" s="336"/>
      <c r="C4" s="336"/>
      <c r="D4" s="336"/>
      <c r="E4" s="336"/>
      <c r="F4" s="336"/>
      <c r="H4" s="339"/>
      <c r="I4" s="175" t="s">
        <v>969</v>
      </c>
      <c r="J4" s="386">
        <f>A!J4</f>
        <v>0</v>
      </c>
      <c r="K4" s="354"/>
      <c r="L4" s="354"/>
      <c r="M4" s="387"/>
      <c r="N4" s="69"/>
      <c r="O4" s="70"/>
      <c r="P4" s="95" t="s">
        <v>444</v>
      </c>
      <c r="Q4" s="388" t="s">
        <v>418</v>
      </c>
      <c r="R4" s="221"/>
      <c r="S4" s="222"/>
      <c r="T4" s="166">
        <f>IF($Q$4="N",1.2,IF($Q$4="S",1,0))</f>
        <v>1</v>
      </c>
      <c r="U4" s="322"/>
      <c r="W4" s="321">
        <f>IF($Q$6="Fjärrvärme",$Z$14,IF($Q$6="El",$Z$15,IF($Q$6="Olja",$Z$16,IF($Q$6="Biobränsle",$Z$17,IF($Q$6="Pellets",$Z$18,IF($Q$6="Gas",$Z$19,IF($Q$6="Frånluftvärmepump",$Z$20,IF($Q$6="Markvärmepump",$Z$21,0))))))))</f>
        <v>0</v>
      </c>
      <c r="X4" s="124"/>
      <c r="Y4" s="124"/>
      <c r="Z4" s="124"/>
      <c r="AA4" s="337"/>
      <c r="AB4" s="337"/>
      <c r="AD4" s="69"/>
      <c r="AE4" s="70"/>
      <c r="AF4" s="95" t="s">
        <v>444</v>
      </c>
      <c r="AG4" s="389" t="str">
        <f>$Q$4</f>
        <v>S</v>
      </c>
      <c r="AH4" s="221"/>
      <c r="AI4" s="222"/>
      <c r="AJ4" s="166">
        <f>IF($Q$4="N",1.2,IF($Q$4="S",1,0))</f>
        <v>1</v>
      </c>
      <c r="AK4" s="322"/>
      <c r="AM4" s="321">
        <f>IF($AG$6="Fjärrvärme",$Z$14,IF($AG$6="El",$Z$15,IF($AG$6="Olja",$Z$16,IF($AG$6="Biobränsle",$Z$17,IF($AG$6="Pellets",$Z$18,IF($AG$6="Gas",$Z$19,IF($AG$6="Frånluftvärmepump",$Z$20,IF($AG$6="Markvärmepump",$Z$21,0))))))))</f>
        <v>0</v>
      </c>
      <c r="AN4" s="124"/>
      <c r="AO4" s="124"/>
      <c r="AP4" s="124"/>
      <c r="AQ4" s="124"/>
      <c r="AR4" s="124"/>
      <c r="AS4" s="69"/>
      <c r="AT4" s="70"/>
      <c r="AU4" s="95" t="s">
        <v>444</v>
      </c>
      <c r="AV4" s="389" t="str">
        <f>$Q$4</f>
        <v>S</v>
      </c>
      <c r="AW4" s="221"/>
      <c r="AX4" s="222"/>
      <c r="AY4" s="166">
        <f>IF($Q$4="N",1.2,IF($Q$4="S",1,0))</f>
        <v>1</v>
      </c>
      <c r="AZ4" s="322"/>
      <c r="BB4" s="321">
        <f>IF($AV$6="Fjärrvärme",$Z$14,IF($AV$6="El",$Z$15,IF($AV$6="Olja",$Z$16,IF($AV$6="Biobränsle",$Z$17,IF($AV$6="Pellets",$Z$18,IF($AV$6="Gas",$Z$19,IF($AV$6="Frånluftvärmepump",$Z$20,IF($AV$6="Markvärmepump",$Z$21,0))))))))</f>
        <v>0</v>
      </c>
      <c r="BC4" s="124"/>
      <c r="BD4" s="124"/>
      <c r="BE4" s="124"/>
      <c r="BF4" s="124"/>
      <c r="BG4" s="124"/>
      <c r="BH4" s="69"/>
      <c r="BI4" s="70"/>
      <c r="BJ4" s="95" t="s">
        <v>444</v>
      </c>
      <c r="BK4" s="389" t="str">
        <f>$Q$4</f>
        <v>S</v>
      </c>
      <c r="BL4" s="221"/>
      <c r="BM4" s="222"/>
      <c r="BN4" s="166">
        <f>IF($Q$4="N",1.2,IF($Q$4="S",1,0))</f>
        <v>1</v>
      </c>
      <c r="BO4" s="322"/>
      <c r="BQ4" s="321">
        <f>IF($BK$6="Fjärrvärme",$Z$14,IF($BK$6="El",$Z$15,IF($BK$6="Olja",$Z$16,IF($BK$6="Biobränsle",$Z$17,IF($BK$6="Pellets",$Z$18,IF($BK$6="Gas",$Z$19,IF($BK$6="Frånluftvärmepump",$Z$20,IF($BK$6="Markvärmepump",$Z$21,0))))))))</f>
        <v>0</v>
      </c>
      <c r="BR4" s="124"/>
      <c r="BU4" s="337"/>
      <c r="BV4" s="337"/>
      <c r="BW4" s="343"/>
      <c r="BX4" s="338" t="s">
        <v>986</v>
      </c>
      <c r="BY4" s="337"/>
      <c r="BZ4" s="338" t="s">
        <v>383</v>
      </c>
      <c r="CA4" s="338"/>
      <c r="CB4" s="337"/>
      <c r="CC4" s="338" t="s">
        <v>456</v>
      </c>
      <c r="CD4" s="337"/>
      <c r="CE4" s="337"/>
      <c r="CF4" s="337"/>
    </row>
    <row r="5" spans="1:84" ht="16.5">
      <c r="A5" s="348" t="s">
        <v>33</v>
      </c>
      <c r="H5" s="336"/>
      <c r="I5" s="336"/>
      <c r="J5" s="336"/>
      <c r="K5" s="336"/>
      <c r="L5" s="336"/>
      <c r="M5" s="336"/>
      <c r="N5" s="69"/>
      <c r="O5" s="70"/>
      <c r="P5" s="95" t="s">
        <v>1106</v>
      </c>
      <c r="Q5" s="220">
        <f>$D$54</f>
        <v>0</v>
      </c>
      <c r="R5" s="221"/>
      <c r="S5" s="222"/>
      <c r="T5" s="390">
        <v>1</v>
      </c>
      <c r="U5" s="321"/>
      <c r="W5" s="321">
        <f>IF($Q$6="Uteluftsvärmepump L-V",$Z$22,IF($Q$6="Uteluftsvärmepump L-L",$Z$23,0))</f>
        <v>0</v>
      </c>
      <c r="X5" s="124"/>
      <c r="Y5" s="124"/>
      <c r="Z5" s="124"/>
      <c r="AA5" s="337"/>
      <c r="AB5" s="337"/>
      <c r="AD5" s="69"/>
      <c r="AE5" s="70"/>
      <c r="AF5" s="95" t="s">
        <v>1106</v>
      </c>
      <c r="AG5" s="220">
        <f>$D$54</f>
        <v>0</v>
      </c>
      <c r="AH5" s="221"/>
      <c r="AI5" s="222"/>
      <c r="AJ5" s="391">
        <f>$T$5</f>
        <v>1</v>
      </c>
      <c r="AK5" s="321"/>
      <c r="AM5" s="321">
        <f>IF($AG$6="Uteluftsvärmepump L-V",$Z$22,IF($AG$6="Uteluftsvärmepump L-L",$Z$23,0))</f>
        <v>0</v>
      </c>
      <c r="AN5" s="124"/>
      <c r="AO5" s="124"/>
      <c r="AP5" s="124"/>
      <c r="AQ5" s="124"/>
      <c r="AR5" s="124"/>
      <c r="AS5" s="69"/>
      <c r="AT5" s="70"/>
      <c r="AU5" s="95" t="s">
        <v>1106</v>
      </c>
      <c r="AV5" s="220">
        <f>$D$54</f>
        <v>0</v>
      </c>
      <c r="AW5" s="221"/>
      <c r="AX5" s="222"/>
      <c r="AY5" s="391">
        <f>$T$5</f>
        <v>1</v>
      </c>
      <c r="AZ5" s="321"/>
      <c r="BB5" s="321">
        <f>IF($AV$6="Uteluftsvärmepump L-V",$Z$22,IF($AV$6="Uteluftsvärmepump L-L",$Z$23,0))</f>
        <v>0</v>
      </c>
      <c r="BC5" s="124"/>
      <c r="BD5" s="124"/>
      <c r="BE5" s="124"/>
      <c r="BF5" s="124"/>
      <c r="BG5" s="124"/>
      <c r="BH5" s="69"/>
      <c r="BI5" s="70"/>
      <c r="BJ5" s="95" t="s">
        <v>1106</v>
      </c>
      <c r="BK5" s="220">
        <f>$D$54</f>
        <v>0</v>
      </c>
      <c r="BL5" s="221"/>
      <c r="BM5" s="222"/>
      <c r="BN5" s="391">
        <f>$T$5</f>
        <v>1</v>
      </c>
      <c r="BO5" s="321"/>
      <c r="BQ5" s="321">
        <f>IF($BK$6="Uteluftsvärmepump L-V",$Z$22,IF($BK$6="Uteluftsvärmepump L-L",$Z$23,0))</f>
        <v>0</v>
      </c>
      <c r="BR5" s="124"/>
      <c r="BU5" s="337"/>
      <c r="BV5" s="337"/>
      <c r="BW5" s="343"/>
      <c r="BX5" s="338" t="s">
        <v>85</v>
      </c>
      <c r="BY5" s="337"/>
      <c r="BZ5" s="338" t="s">
        <v>552</v>
      </c>
      <c r="CA5" s="338"/>
      <c r="CB5" s="337"/>
      <c r="CC5" s="338" t="s">
        <v>7</v>
      </c>
      <c r="CD5" s="337"/>
      <c r="CE5" s="337"/>
      <c r="CF5" s="337"/>
    </row>
    <row r="6" spans="1:84" ht="16.5">
      <c r="A6" s="339"/>
      <c r="B6" s="70"/>
      <c r="C6" s="163" t="s">
        <v>110</v>
      </c>
      <c r="D6" s="749">
        <f>A!$D$6</f>
        <v>0</v>
      </c>
      <c r="E6" s="339"/>
      <c r="F6" s="70"/>
      <c r="G6" s="163" t="s">
        <v>111</v>
      </c>
      <c r="H6" s="749">
        <f>A!$H$6</f>
        <v>0</v>
      </c>
      <c r="L6" s="336"/>
      <c r="M6" s="336"/>
      <c r="N6" s="69"/>
      <c r="O6" s="70"/>
      <c r="P6" s="163" t="s">
        <v>1178</v>
      </c>
      <c r="Q6" s="220">
        <f>$C$80</f>
        <v>0</v>
      </c>
      <c r="R6" s="221"/>
      <c r="S6" s="222"/>
      <c r="T6" s="320">
        <f>$W$6</f>
        <v>0</v>
      </c>
      <c r="U6" s="323"/>
      <c r="W6" s="165">
        <f>W4+W5</f>
        <v>0</v>
      </c>
      <c r="X6" s="124"/>
      <c r="Y6" s="124"/>
      <c r="Z6" s="124"/>
      <c r="AA6" s="337"/>
      <c r="AB6" s="337"/>
      <c r="AD6" s="69"/>
      <c r="AE6" s="70"/>
      <c r="AF6" s="163" t="s">
        <v>1178</v>
      </c>
      <c r="AG6" s="220">
        <f>$C$80</f>
        <v>0</v>
      </c>
      <c r="AH6" s="221"/>
      <c r="AI6" s="222"/>
      <c r="AJ6" s="320">
        <f>$AM$6</f>
        <v>0</v>
      </c>
      <c r="AK6" s="323"/>
      <c r="AM6" s="165">
        <f>AM4+AM5</f>
        <v>0</v>
      </c>
      <c r="AN6" s="124"/>
      <c r="AO6" s="124"/>
      <c r="AP6" s="124"/>
      <c r="AQ6" s="124"/>
      <c r="AR6" s="124"/>
      <c r="AS6" s="69"/>
      <c r="AT6" s="70"/>
      <c r="AU6" s="163" t="s">
        <v>1178</v>
      </c>
      <c r="AV6" s="220">
        <f>$C$80</f>
        <v>0</v>
      </c>
      <c r="AW6" s="221"/>
      <c r="AX6" s="222"/>
      <c r="AY6" s="320">
        <f>$W$6</f>
        <v>0</v>
      </c>
      <c r="AZ6" s="323"/>
      <c r="BB6" s="165">
        <f>BB4+BB5</f>
        <v>0</v>
      </c>
      <c r="BC6" s="124"/>
      <c r="BD6" s="124"/>
      <c r="BE6" s="124"/>
      <c r="BF6" s="124"/>
      <c r="BG6" s="124"/>
      <c r="BH6" s="69"/>
      <c r="BI6" s="70"/>
      <c r="BJ6" s="163" t="s">
        <v>1178</v>
      </c>
      <c r="BK6" s="220">
        <f>$C$80</f>
        <v>0</v>
      </c>
      <c r="BL6" s="221"/>
      <c r="BM6" s="222"/>
      <c r="BN6" s="320">
        <f>$W$6</f>
        <v>0</v>
      </c>
      <c r="BO6" s="323"/>
      <c r="BQ6" s="165">
        <f>BQ4+BQ5</f>
        <v>0</v>
      </c>
      <c r="BR6" s="124"/>
      <c r="BU6" s="337"/>
      <c r="BV6" s="337"/>
      <c r="BW6" s="337"/>
      <c r="BX6" s="338" t="s">
        <v>55</v>
      </c>
      <c r="BY6" s="337"/>
      <c r="BZ6" s="338" t="s">
        <v>755</v>
      </c>
      <c r="CA6" s="338"/>
      <c r="CB6" s="337"/>
      <c r="CC6" s="338" t="s">
        <v>712</v>
      </c>
      <c r="CD6" s="337"/>
      <c r="CE6" s="337"/>
      <c r="CF6" s="337"/>
    </row>
    <row r="7" spans="8:84" ht="16.5">
      <c r="H7" s="336"/>
      <c r="I7" s="336"/>
      <c r="J7" s="336"/>
      <c r="K7" s="336"/>
      <c r="M7" s="336"/>
      <c r="N7" s="69"/>
      <c r="O7" s="70"/>
      <c r="P7" s="95" t="s">
        <v>776</v>
      </c>
      <c r="Q7" s="223">
        <f>$C$75</f>
        <v>0</v>
      </c>
      <c r="R7" s="221"/>
      <c r="S7" s="222"/>
      <c r="T7" s="320">
        <f>$U$7</f>
        <v>0</v>
      </c>
      <c r="U7" s="322">
        <f>IF($Q$7="FRILIGG.",1,IF($Q$7="GAVEL",0.8,IF($Q$7="MELLAN",0.7,0)))</f>
        <v>0</v>
      </c>
      <c r="W7" s="331"/>
      <c r="X7" s="124"/>
      <c r="Y7" s="124"/>
      <c r="Z7" s="124"/>
      <c r="AA7" s="337"/>
      <c r="AB7" s="337"/>
      <c r="AD7" s="69"/>
      <c r="AE7" s="70"/>
      <c r="AF7" s="95" t="s">
        <v>776</v>
      </c>
      <c r="AG7" s="223">
        <f>$C$75</f>
        <v>0</v>
      </c>
      <c r="AH7" s="221"/>
      <c r="AI7" s="222"/>
      <c r="AJ7" s="320">
        <f>$AK$7</f>
        <v>0</v>
      </c>
      <c r="AK7" s="322">
        <f>IF($Q$7="FRILIGG.",1,IF($Q$7="GAVEL",0.8,IF($Q$7="MELLAN",0.7,0)))</f>
        <v>0</v>
      </c>
      <c r="AM7" s="331"/>
      <c r="AN7" s="124"/>
      <c r="AO7" s="124"/>
      <c r="AP7" s="124"/>
      <c r="AQ7" s="124"/>
      <c r="AR7" s="124"/>
      <c r="AS7" s="69"/>
      <c r="AT7" s="70"/>
      <c r="AU7" s="95" t="s">
        <v>776</v>
      </c>
      <c r="AV7" s="223">
        <f>$C$75</f>
        <v>0</v>
      </c>
      <c r="AW7" s="221"/>
      <c r="AX7" s="222"/>
      <c r="AY7" s="320">
        <f>$U$7</f>
        <v>0</v>
      </c>
      <c r="AZ7" s="322">
        <f>IF($Q$7="FRILIGG.",1,IF($Q$7="GAVEL",0.8,IF($Q$7="MELLAN",0.7,0)))</f>
        <v>0</v>
      </c>
      <c r="BB7" s="331"/>
      <c r="BC7" s="124"/>
      <c r="BD7" s="124"/>
      <c r="BE7" s="124"/>
      <c r="BF7" s="124"/>
      <c r="BG7" s="124"/>
      <c r="BH7" s="69"/>
      <c r="BI7" s="70"/>
      <c r="BJ7" s="95" t="s">
        <v>776</v>
      </c>
      <c r="BK7" s="223">
        <f>$C$75</f>
        <v>0</v>
      </c>
      <c r="BL7" s="221"/>
      <c r="BM7" s="222"/>
      <c r="BN7" s="320">
        <f>$U$7</f>
        <v>0</v>
      </c>
      <c r="BO7" s="322">
        <f>IF($Q$7="FRILIGG.",1,IF($Q$7="GAVEL",0.8,IF($Q$7="MELLAN",0.7,0)))</f>
        <v>0</v>
      </c>
      <c r="BQ7" s="331"/>
      <c r="BR7" s="124"/>
      <c r="BU7" s="337"/>
      <c r="BV7" s="337"/>
      <c r="BW7" s="337"/>
      <c r="BX7" s="338" t="s">
        <v>134</v>
      </c>
      <c r="BY7" s="337"/>
      <c r="BZ7" s="338" t="s">
        <v>179</v>
      </c>
      <c r="CA7" s="338"/>
      <c r="CB7" s="337"/>
      <c r="CC7" s="336" t="s">
        <v>8</v>
      </c>
      <c r="CD7" s="337"/>
      <c r="CE7" s="337"/>
      <c r="CF7" s="337"/>
    </row>
    <row r="8" spans="1:84" ht="16.5">
      <c r="A8" s="348" t="s">
        <v>109</v>
      </c>
      <c r="B8" s="336"/>
      <c r="C8" s="336"/>
      <c r="D8" s="336"/>
      <c r="E8" s="336"/>
      <c r="F8" s="336"/>
      <c r="G8" s="336"/>
      <c r="H8" s="336"/>
      <c r="I8" s="336"/>
      <c r="J8" s="336"/>
      <c r="K8" s="336"/>
      <c r="L8" s="336"/>
      <c r="M8" s="336"/>
      <c r="N8" s="124"/>
      <c r="O8" s="124"/>
      <c r="P8" s="124"/>
      <c r="Q8" s="124"/>
      <c r="R8" s="124"/>
      <c r="S8" s="124"/>
      <c r="T8" s="124"/>
      <c r="U8" s="124"/>
      <c r="W8" s="142" t="s">
        <v>27</v>
      </c>
      <c r="X8" s="142" t="s">
        <v>728</v>
      </c>
      <c r="Y8" s="124"/>
      <c r="Z8" s="124"/>
      <c r="AA8" s="337"/>
      <c r="AB8" s="337"/>
      <c r="AD8" s="124"/>
      <c r="AE8" s="124"/>
      <c r="AF8" s="124"/>
      <c r="AG8" s="124"/>
      <c r="AH8" s="124"/>
      <c r="AI8" s="124"/>
      <c r="AJ8" s="124"/>
      <c r="AK8" s="124"/>
      <c r="AM8" s="142" t="s">
        <v>27</v>
      </c>
      <c r="AN8" s="142" t="s">
        <v>728</v>
      </c>
      <c r="AO8" s="124"/>
      <c r="AP8" s="124"/>
      <c r="AQ8" s="124"/>
      <c r="AR8" s="124"/>
      <c r="AS8" s="124"/>
      <c r="AT8" s="124"/>
      <c r="AU8" s="124"/>
      <c r="AV8" s="124"/>
      <c r="AW8" s="124"/>
      <c r="AX8" s="124"/>
      <c r="AY8" s="124"/>
      <c r="AZ8" s="124"/>
      <c r="BB8" s="142" t="s">
        <v>27</v>
      </c>
      <c r="BC8" s="142" t="s">
        <v>728</v>
      </c>
      <c r="BD8" s="142"/>
      <c r="BE8" s="142"/>
      <c r="BF8" s="142"/>
      <c r="BG8" s="142"/>
      <c r="BH8" s="124"/>
      <c r="BI8" s="124"/>
      <c r="BJ8" s="124"/>
      <c r="BK8" s="124"/>
      <c r="BL8" s="124"/>
      <c r="BM8" s="124"/>
      <c r="BN8" s="124"/>
      <c r="BO8" s="124"/>
      <c r="BQ8" s="142" t="s">
        <v>27</v>
      </c>
      <c r="BR8" s="142" t="s">
        <v>728</v>
      </c>
      <c r="BU8" s="337"/>
      <c r="BV8" s="337"/>
      <c r="BW8" s="338"/>
      <c r="BX8" s="338" t="s">
        <v>309</v>
      </c>
      <c r="BY8" s="337"/>
      <c r="BZ8" s="338" t="s">
        <v>481</v>
      </c>
      <c r="CA8" s="338"/>
      <c r="CB8" s="337"/>
      <c r="CC8" s="337"/>
      <c r="CD8" s="337"/>
      <c r="CE8" s="337"/>
      <c r="CF8" s="337"/>
    </row>
    <row r="9" spans="1:84" ht="16.5">
      <c r="A9" s="392" t="s">
        <v>284</v>
      </c>
      <c r="D9" s="108" t="s">
        <v>1182</v>
      </c>
      <c r="E9" s="108" t="s">
        <v>19</v>
      </c>
      <c r="F9" s="108" t="s">
        <v>383</v>
      </c>
      <c r="G9" s="108" t="s">
        <v>179</v>
      </c>
      <c r="H9" s="108" t="s">
        <v>792</v>
      </c>
      <c r="I9" s="108" t="s">
        <v>180</v>
      </c>
      <c r="J9" s="108" t="s">
        <v>1292</v>
      </c>
      <c r="K9" s="336"/>
      <c r="L9" s="336"/>
      <c r="M9" s="336"/>
      <c r="N9" s="123" t="s">
        <v>702</v>
      </c>
      <c r="U9" s="142"/>
      <c r="W9" s="332">
        <f>IF($Q$14="Hotell",$X$28,IF($Q$14="Restaurang",$X$29,IF($Q$14="Butik/lager, livs",$X$30,IF($Q$14="Butik/lager, övrigt",$X$31,IF($Q$14="Kontor och förvaltning",$X$32,IF($Q$14="Vård, dygnet runt",$X$33,IF($Q$14="Vård, dagtid",$X$34,0)))))))</f>
        <v>0</v>
      </c>
      <c r="X9" s="322">
        <f>IF($Q$14="Hotell",$Y$28,IF($Q$14="Restaurang",$Y$29,IF($Q$14="Butik/lager, livs",$Y$30,IF($Q$14="Butik/lager, övrigt",$Y$31,IF($Q$14="Kontor och förvaltning",$Y$32,IF($Q$14="Vård, dygnet runt",$Y$33,IF($Q$14="Vård, dagtid",$Y$34,0)))))))</f>
        <v>0</v>
      </c>
      <c r="Y9" s="124"/>
      <c r="Z9" s="124"/>
      <c r="AA9" s="337"/>
      <c r="AB9" s="337"/>
      <c r="AD9" s="123" t="s">
        <v>702</v>
      </c>
      <c r="AK9" s="142"/>
      <c r="AM9" s="332">
        <f>IF($AG$14="Hotell",$X$28,IF($AG$14="Restaurang",$X$29,IF($AG$14="Butik/lager, livs",$X$30,IF($AG$14="Butik/lager, övrigt",$X$31,IF($AG$14="Kontor och förvaltning",$X$32,IF($AG$14="Vård, dygnet runt",$X$33,IF($AG$14="Vård, dagtid",$X$34,0)))))))</f>
        <v>0</v>
      </c>
      <c r="AN9" s="322">
        <f>IF($AG$14="Hotell",$Y$28,IF($AG$14="Restaurang",$Y$29,IF($AG$14="Butik/lager, livs",$Y$30,IF($AG$14="Butik/lager, övrigt",$Y$31,IF($AG$14="Kontor och förvaltning",$Y$32,IF($AG$14="Vård, dygnet runt",$Y$33,IF($AG$14="Vård, dagtid",$Y$34,0)))))))</f>
        <v>0</v>
      </c>
      <c r="AO9" s="124"/>
      <c r="AP9" s="124"/>
      <c r="AQ9" s="124"/>
      <c r="AR9" s="124"/>
      <c r="AS9" s="123" t="s">
        <v>702</v>
      </c>
      <c r="AZ9" s="142"/>
      <c r="BB9" s="332">
        <f>IF($AV$14="Hotell",$X$28,IF($AV$14="Restaurang",$X$29,IF($AV$14="Butik/lager, livs",$X$30,IF($AV$14="Butik/lager, övrigt",$X$31,IF($AV$14="Kontor och förvaltning",$X$32,IF($AV$14="Vård, dygnet runt",$X$33,IF($AV$14="Vård, dagtid",$X$34,0)))))))</f>
        <v>0</v>
      </c>
      <c r="BC9" s="322">
        <f>IF($AV$14="Hotell",$Y$28,IF($AV$14="Restaurang",$Y$29,IF($AV$14="Butik/lager, livs",$Y$30,IF($AV$14="Butik/lager, övrigt",$Y$31,IF($AV$14="Kontor och förvaltning",$Y$32,IF($AV$14="Vård, dygnet runt",$Y$33,IF($AV$14="Vård, dagtid",$Y$34,0)))))))</f>
        <v>0</v>
      </c>
      <c r="BH9" s="123" t="s">
        <v>702</v>
      </c>
      <c r="BO9" s="142"/>
      <c r="BQ9" s="332">
        <f>IF($BK$14="Hotell",$X$28,IF($BK$14="Restaurang",$X$29,IF($BK$14="Butik/lager, livs",$X$30,IF($BK$14="Butik/lager, övrigt",$X$31,IF($BK$14="Kontor och förvaltning",$X$32,IF($BK$14="Vård, dygnet runt",$X$33,IF($BK$14="Vård, dagtid",$X$34,0)))))))</f>
        <v>0</v>
      </c>
      <c r="BR9" s="322">
        <f>IF($BK$14="Hotell",$Y$28,IF($BK$14="Restaurang",$Y$29,IF($BK$14="Butik/lager, livs",$Y$30,IF($BK$14="Butik/lager, övrigt",$Y$31,IF($BK$14="Kontor och förvaltning",$Y$32,IF($BK$14="Vård, dygnet runt",$Y$33,IF($BK$14="Vård, dagtid",$Y$34,0)))))))</f>
        <v>0</v>
      </c>
      <c r="BU9" s="337"/>
      <c r="BV9" s="337"/>
      <c r="BW9" s="338"/>
      <c r="BX9" s="338" t="s">
        <v>61</v>
      </c>
      <c r="BY9" s="337"/>
      <c r="BZ9" s="338" t="s">
        <v>482</v>
      </c>
      <c r="CA9" s="338"/>
      <c r="CB9" s="337"/>
      <c r="CC9" s="338" t="s">
        <v>793</v>
      </c>
      <c r="CD9" s="337"/>
      <c r="CE9" s="337"/>
      <c r="CF9" s="337"/>
    </row>
    <row r="10" spans="1:84" ht="16.5">
      <c r="A10" s="339"/>
      <c r="B10" s="70"/>
      <c r="C10" s="163" t="s">
        <v>201</v>
      </c>
      <c r="D10" s="764">
        <f>A!D10</f>
        <v>0.7</v>
      </c>
      <c r="E10" s="764">
        <f>A!E10</f>
        <v>0.4</v>
      </c>
      <c r="F10" s="764">
        <f>A!F10</f>
        <v>0</v>
      </c>
      <c r="G10" s="764">
        <f>A!G10</f>
        <v>0</v>
      </c>
      <c r="H10" s="764">
        <f>A!H10</f>
        <v>0</v>
      </c>
      <c r="I10" s="764">
        <f>A!I10</f>
        <v>0</v>
      </c>
      <c r="J10" s="764">
        <f>A!J10</f>
        <v>0</v>
      </c>
      <c r="K10" s="336"/>
      <c r="M10" s="336"/>
      <c r="N10" s="69"/>
      <c r="O10" s="70"/>
      <c r="P10" s="163" t="s">
        <v>572</v>
      </c>
      <c r="Q10" s="220">
        <f>$C$74</f>
        <v>0</v>
      </c>
      <c r="R10" s="329"/>
      <c r="S10" s="330"/>
      <c r="T10" s="320">
        <f>$U$10</f>
        <v>1.4</v>
      </c>
      <c r="U10" s="322">
        <f>IF($Q$10&lt;1975,$Q$30,IF(AND(1975&lt;=$Q$10,$Q$10&lt;=2005),$Q$31,IF($Q$10&gt;2005,$Q$32)))</f>
        <v>1.4</v>
      </c>
      <c r="W10" s="332">
        <f>IF($Q$14="Skolor",$X$35,IF($Q$14="Bad",$X$36,IF($Q$14="Sport, idrott",$X$37,IF($Q$14="Samling",$X$38,0))))</f>
        <v>0</v>
      </c>
      <c r="X10" s="322">
        <f>IF($Q$14="Skolor",$Y$35,IF($Q$14="Bad",$Y$36,IF($Q$14="Sport, idrott",$Y$37,IF($Q$14="Samling",$Y$38,0))))</f>
        <v>0</v>
      </c>
      <c r="Y10" s="124"/>
      <c r="Z10" s="124"/>
      <c r="AA10" s="337"/>
      <c r="AB10" s="337"/>
      <c r="AD10" s="69"/>
      <c r="AE10" s="70"/>
      <c r="AF10" s="163" t="s">
        <v>572</v>
      </c>
      <c r="AG10" s="220">
        <f>$C$74</f>
        <v>0</v>
      </c>
      <c r="AH10" s="329"/>
      <c r="AI10" s="330"/>
      <c r="AJ10" s="320">
        <f>$AK$10</f>
        <v>1.4</v>
      </c>
      <c r="AK10" s="322">
        <f>IF($Q$10&lt;1975,1.4,IF(AND(1975&lt;=$Q$10,$Q$10&lt;=2005),1.2,IF($Q$10&gt;2005,1,0)))</f>
        <v>1.4</v>
      </c>
      <c r="AM10" s="332">
        <f>IF($AG$14="Skolor",$X$35,IF($AG$14="Bad",$X$36,IF($AG$14="Sport, idrott",$X$37,IF($AG$14="Samling",$X$38,0))))</f>
        <v>0</v>
      </c>
      <c r="AN10" s="322">
        <f>IF($AG$14="Skolor",$Y$35,IF($AG$14="Bad",$Y$36,IF($AG$14="Sport, idrott",$Y$37,IF($AG$14="Samling",$Y$38,0))))</f>
        <v>0</v>
      </c>
      <c r="AO10" s="124"/>
      <c r="AP10" s="124"/>
      <c r="AQ10" s="124"/>
      <c r="AR10" s="124"/>
      <c r="AS10" s="69"/>
      <c r="AT10" s="70"/>
      <c r="AU10" s="163" t="s">
        <v>572</v>
      </c>
      <c r="AV10" s="220">
        <f>$C$74</f>
        <v>0</v>
      </c>
      <c r="AW10" s="329"/>
      <c r="AX10" s="330"/>
      <c r="AY10" s="320">
        <f>$AZ$10</f>
        <v>1.4</v>
      </c>
      <c r="AZ10" s="322">
        <f>IF($Q$10&lt;1975,1.4,IF(AND(1975&lt;=$Q$10,$Q$10&lt;=2005),1.2,IF($Q$10&gt;2005,1,0)))</f>
        <v>1.4</v>
      </c>
      <c r="BB10" s="332">
        <f>IF($AV$14="Skolor",$X$35,IF($AV$14="Bad",$X$36,IF($AV$14="Sport, idrott",$X$37,IF($AV$14="Samling",$X$38,0))))</f>
        <v>0</v>
      </c>
      <c r="BC10" s="322">
        <f>IF($AV$14="Skolor",$Y$35,IF($AV$14="Bad",$Y$36,IF($AV$14="Sport, idrott",$Y$37,IF($AV$14="Samling",$Y$38,0))))</f>
        <v>0</v>
      </c>
      <c r="BH10" s="69"/>
      <c r="BI10" s="70"/>
      <c r="BJ10" s="163" t="s">
        <v>572</v>
      </c>
      <c r="BK10" s="220">
        <f>$C$74</f>
        <v>0</v>
      </c>
      <c r="BL10" s="329"/>
      <c r="BM10" s="330"/>
      <c r="BN10" s="320">
        <f>$BO$10</f>
        <v>1.4</v>
      </c>
      <c r="BO10" s="322">
        <f>IF($Q$10&lt;1975,1.4,IF(AND(1975&lt;=$Q$10,$Q$10&lt;=2005),1.2,IF($Q$10&gt;2005,1,0)))</f>
        <v>1.4</v>
      </c>
      <c r="BQ10" s="332">
        <f>IF($BK$14="Skolor",$X$35,IF($BK$14="Bad",$X$36,IF($BK$14="Sport, idrott",$X$37,IF($BK$14="Samling",$X$38,0))))</f>
        <v>0</v>
      </c>
      <c r="BR10" s="322">
        <f>IF($BK$14="Skolor",$Y$35,IF($BK$14="Bad",$Y$36,IF($BK$14="Sport, idrott",$Y$37,IF($BK$14="Samling",$Y$38,0))))</f>
        <v>0</v>
      </c>
      <c r="BU10" s="337"/>
      <c r="BV10" s="337"/>
      <c r="BW10" s="338"/>
      <c r="BX10" s="338" t="s">
        <v>437</v>
      </c>
      <c r="BY10" s="337"/>
      <c r="BZ10" s="338" t="s">
        <v>678</v>
      </c>
      <c r="CA10" s="338"/>
      <c r="CB10" s="337"/>
      <c r="CC10" s="338" t="s">
        <v>794</v>
      </c>
      <c r="CD10" s="337"/>
      <c r="CE10" s="337"/>
      <c r="CF10" s="337"/>
    </row>
    <row r="11" spans="1:84" ht="16.5">
      <c r="A11" s="41" t="s">
        <v>114</v>
      </c>
      <c r="D11" s="355" t="s">
        <v>795</v>
      </c>
      <c r="E11" s="360"/>
      <c r="F11" s="355" t="s">
        <v>796</v>
      </c>
      <c r="G11" s="360"/>
      <c r="H11" s="359" t="s">
        <v>95</v>
      </c>
      <c r="I11" s="360"/>
      <c r="J11" s="359"/>
      <c r="K11" s="360"/>
      <c r="L11" s="336"/>
      <c r="M11" s="336"/>
      <c r="N11" s="69"/>
      <c r="O11" s="70"/>
      <c r="P11" s="163" t="s">
        <v>925</v>
      </c>
      <c r="Q11" s="328"/>
      <c r="R11" s="329"/>
      <c r="S11" s="330"/>
      <c r="T11" s="393">
        <v>1</v>
      </c>
      <c r="U11" s="322"/>
      <c r="W11" s="332">
        <f>W9+W10</f>
        <v>0</v>
      </c>
      <c r="X11" s="322">
        <f>X9+X10</f>
        <v>0</v>
      </c>
      <c r="Y11" s="142" t="s">
        <v>619</v>
      </c>
      <c r="Z11" s="124"/>
      <c r="AA11" s="337"/>
      <c r="AB11" s="337"/>
      <c r="AD11" s="69"/>
      <c r="AE11" s="70"/>
      <c r="AF11" s="163" t="s">
        <v>891</v>
      </c>
      <c r="AG11" s="328"/>
      <c r="AH11" s="329"/>
      <c r="AI11" s="330"/>
      <c r="AJ11" s="394">
        <f>$T$11</f>
        <v>1</v>
      </c>
      <c r="AK11" s="322"/>
      <c r="AM11" s="332">
        <f>AM9+AM10</f>
        <v>0</v>
      </c>
      <c r="AN11" s="322">
        <f>AN9+AN10</f>
        <v>0</v>
      </c>
      <c r="AO11" s="124"/>
      <c r="AP11" s="124"/>
      <c r="AQ11" s="124"/>
      <c r="AR11" s="124"/>
      <c r="AS11" s="69"/>
      <c r="AT11" s="70"/>
      <c r="AU11" s="163" t="s">
        <v>891</v>
      </c>
      <c r="AV11" s="328"/>
      <c r="AW11" s="329"/>
      <c r="AX11" s="330"/>
      <c r="AY11" s="394">
        <f>$T$11</f>
        <v>1</v>
      </c>
      <c r="AZ11" s="322"/>
      <c r="BB11" s="332">
        <f>BB9+BB10</f>
        <v>0</v>
      </c>
      <c r="BC11" s="322">
        <f>BC9+BC10</f>
        <v>0</v>
      </c>
      <c r="BH11" s="69"/>
      <c r="BI11" s="70"/>
      <c r="BJ11" s="163" t="s">
        <v>891</v>
      </c>
      <c r="BK11" s="328"/>
      <c r="BL11" s="329"/>
      <c r="BM11" s="330"/>
      <c r="BN11" s="394">
        <f>$T$11</f>
        <v>1</v>
      </c>
      <c r="BO11" s="322"/>
      <c r="BQ11" s="332">
        <f>BQ9+BQ10</f>
        <v>0</v>
      </c>
      <c r="BR11" s="322">
        <f>BR9+BR10</f>
        <v>0</v>
      </c>
      <c r="BU11" s="337"/>
      <c r="BV11" s="337"/>
      <c r="BW11" s="338"/>
      <c r="BX11" s="338" t="s">
        <v>790</v>
      </c>
      <c r="BY11" s="337"/>
      <c r="BZ11" s="338" t="s">
        <v>679</v>
      </c>
      <c r="CA11" s="338"/>
      <c r="CB11" s="337"/>
      <c r="CC11" s="336" t="s">
        <v>8</v>
      </c>
      <c r="CD11" s="337"/>
      <c r="CE11" s="337"/>
      <c r="CF11" s="337"/>
    </row>
    <row r="12" spans="1:84" ht="16.5">
      <c r="A12" s="339"/>
      <c r="B12" s="70"/>
      <c r="C12" s="163" t="s">
        <v>620</v>
      </c>
      <c r="D12" s="765">
        <f>A!D12</f>
        <v>40</v>
      </c>
      <c r="E12" s="334"/>
      <c r="F12" s="765">
        <f>A!F12</f>
        <v>20</v>
      </c>
      <c r="G12" s="334"/>
      <c r="H12" s="765">
        <f>A!H12</f>
        <v>10</v>
      </c>
      <c r="I12" s="334"/>
      <c r="J12" s="765">
        <f>A!J12</f>
        <v>0</v>
      </c>
      <c r="K12" s="322"/>
      <c r="L12" s="336"/>
      <c r="M12" s="336"/>
      <c r="W12" s="124"/>
      <c r="X12" s="124"/>
      <c r="Y12" s="124"/>
      <c r="Z12" s="124"/>
      <c r="AA12" s="336"/>
      <c r="AB12" s="336"/>
      <c r="AM12" s="124"/>
      <c r="AN12" s="124"/>
      <c r="AO12" s="124"/>
      <c r="AP12" s="124"/>
      <c r="AQ12" s="124"/>
      <c r="AR12" s="124"/>
      <c r="BB12" s="124"/>
      <c r="BC12" s="124"/>
      <c r="BD12" s="124"/>
      <c r="BE12" s="124"/>
      <c r="BF12" s="124"/>
      <c r="BG12" s="124"/>
      <c r="BQ12" s="124"/>
      <c r="BR12" s="124"/>
      <c r="BU12" s="336"/>
      <c r="BV12" s="336"/>
      <c r="BW12" s="338"/>
      <c r="BX12" s="338" t="s">
        <v>442</v>
      </c>
      <c r="BY12" s="336"/>
      <c r="BZ12" s="336" t="s">
        <v>1292</v>
      </c>
      <c r="CA12" s="336"/>
      <c r="CB12" s="336"/>
      <c r="CC12" s="336"/>
      <c r="CD12" s="336"/>
      <c r="CE12" s="336"/>
      <c r="CF12" s="336"/>
    </row>
    <row r="13" spans="1:84" ht="16.5">
      <c r="A13" s="392" t="s">
        <v>801</v>
      </c>
      <c r="B13" s="336"/>
      <c r="C13" s="336"/>
      <c r="D13" s="336"/>
      <c r="E13" s="336"/>
      <c r="F13" s="336"/>
      <c r="G13" s="336"/>
      <c r="H13" s="336"/>
      <c r="I13" s="336"/>
      <c r="J13" s="336"/>
      <c r="K13" s="336"/>
      <c r="N13" s="123" t="s">
        <v>703</v>
      </c>
      <c r="U13" s="142"/>
      <c r="W13" s="41" t="s">
        <v>165</v>
      </c>
      <c r="X13" s="1"/>
      <c r="Y13" s="1"/>
      <c r="Z13" s="1"/>
      <c r="AA13" s="336"/>
      <c r="AB13" s="336"/>
      <c r="AD13" s="123" t="s">
        <v>703</v>
      </c>
      <c r="AK13" s="142"/>
      <c r="AS13" s="123" t="s">
        <v>703</v>
      </c>
      <c r="AZ13" s="142"/>
      <c r="BH13" s="123" t="s">
        <v>703</v>
      </c>
      <c r="BO13" s="142"/>
      <c r="BU13" s="336"/>
      <c r="BV13" s="336"/>
      <c r="BW13" s="338"/>
      <c r="BX13" s="338" t="s">
        <v>1292</v>
      </c>
      <c r="BY13" s="336"/>
      <c r="BZ13" s="337"/>
      <c r="CA13" s="337"/>
      <c r="CB13" s="336"/>
      <c r="CC13" s="336"/>
      <c r="CD13" s="336"/>
      <c r="CE13" s="336"/>
      <c r="CF13" s="336"/>
    </row>
    <row r="14" spans="1:84" ht="16.5">
      <c r="A14" s="339"/>
      <c r="B14" s="70"/>
      <c r="C14" s="163" t="s">
        <v>0</v>
      </c>
      <c r="D14" s="764">
        <f>A!$D$14</f>
        <v>0.04</v>
      </c>
      <c r="J14" t="s">
        <v>388</v>
      </c>
      <c r="N14" s="69"/>
      <c r="O14" s="70"/>
      <c r="P14" s="163" t="s">
        <v>568</v>
      </c>
      <c r="Q14" s="220">
        <f>$C$79</f>
        <v>0</v>
      </c>
      <c r="R14" s="221"/>
      <c r="S14" s="222"/>
      <c r="T14" s="332"/>
      <c r="U14" s="322"/>
      <c r="W14" s="69"/>
      <c r="X14" s="70"/>
      <c r="Y14" s="95" t="s">
        <v>757</v>
      </c>
      <c r="Z14" s="143">
        <v>1</v>
      </c>
      <c r="AA14" s="336"/>
      <c r="AB14" s="336"/>
      <c r="AD14" s="69"/>
      <c r="AE14" s="70"/>
      <c r="AF14" s="163" t="s">
        <v>568</v>
      </c>
      <c r="AG14" s="220">
        <f>$C$109</f>
        <v>0</v>
      </c>
      <c r="AH14" s="221"/>
      <c r="AI14" s="222"/>
      <c r="AJ14" s="332"/>
      <c r="AK14" s="322"/>
      <c r="AS14" s="69"/>
      <c r="AT14" s="70"/>
      <c r="AU14" s="163" t="s">
        <v>568</v>
      </c>
      <c r="AV14" s="220">
        <f>$C$110</f>
        <v>0</v>
      </c>
      <c r="AW14" s="221"/>
      <c r="AX14" s="222"/>
      <c r="AY14" s="332"/>
      <c r="AZ14" s="322"/>
      <c r="BH14" s="69"/>
      <c r="BI14" s="70"/>
      <c r="BJ14" s="163" t="s">
        <v>568</v>
      </c>
      <c r="BK14" s="220">
        <f>$C$111</f>
        <v>0</v>
      </c>
      <c r="BL14" s="221"/>
      <c r="BM14" s="222"/>
      <c r="BN14" s="332"/>
      <c r="BO14" s="322"/>
      <c r="BU14" s="336"/>
      <c r="BV14" s="336"/>
      <c r="BW14" s="338"/>
      <c r="BX14" s="343" t="s">
        <v>1292</v>
      </c>
      <c r="BY14" s="336"/>
      <c r="BZ14" s="337"/>
      <c r="CA14" s="337"/>
      <c r="CB14" s="336"/>
      <c r="CC14" s="336"/>
      <c r="CD14" s="336"/>
      <c r="CE14" s="336"/>
      <c r="CF14" s="336"/>
    </row>
    <row r="15" spans="1:84" ht="16.5">
      <c r="A15" s="338"/>
      <c r="B15" s="338"/>
      <c r="C15" s="338"/>
      <c r="D15" s="338"/>
      <c r="E15" s="338"/>
      <c r="F15" s="338"/>
      <c r="G15" s="338"/>
      <c r="H15" s="338"/>
      <c r="I15" s="338"/>
      <c r="J15" s="338"/>
      <c r="K15" s="338"/>
      <c r="L15" s="338"/>
      <c r="M15" s="338"/>
      <c r="N15" s="69"/>
      <c r="O15" s="70"/>
      <c r="P15" s="163" t="s">
        <v>890</v>
      </c>
      <c r="Q15" s="328"/>
      <c r="R15" s="329"/>
      <c r="S15" s="330"/>
      <c r="T15" s="333">
        <f>$X$11</f>
        <v>0</v>
      </c>
      <c r="U15" s="322"/>
      <c r="W15" s="69"/>
      <c r="X15" s="70"/>
      <c r="Y15" s="95" t="s">
        <v>758</v>
      </c>
      <c r="Z15" s="143">
        <v>1</v>
      </c>
      <c r="AA15" s="336"/>
      <c r="AB15" s="336"/>
      <c r="AD15" s="69"/>
      <c r="AE15" s="70"/>
      <c r="AF15" s="163" t="s">
        <v>890</v>
      </c>
      <c r="AG15" s="328"/>
      <c r="AH15" s="329"/>
      <c r="AI15" s="330"/>
      <c r="AJ15" s="333">
        <f>$AN$11</f>
        <v>0</v>
      </c>
      <c r="AK15" s="322"/>
      <c r="AS15" s="69"/>
      <c r="AT15" s="70"/>
      <c r="AU15" s="163" t="s">
        <v>890</v>
      </c>
      <c r="AV15" s="328"/>
      <c r="AW15" s="329"/>
      <c r="AX15" s="330"/>
      <c r="AY15" s="333">
        <f>$BC$11</f>
        <v>0</v>
      </c>
      <c r="AZ15" s="322"/>
      <c r="BH15" s="69"/>
      <c r="BI15" s="70"/>
      <c r="BJ15" s="163" t="s">
        <v>890</v>
      </c>
      <c r="BK15" s="328"/>
      <c r="BL15" s="329"/>
      <c r="BM15" s="330"/>
      <c r="BN15" s="333">
        <f>$BR$11</f>
        <v>0</v>
      </c>
      <c r="BO15" s="322"/>
      <c r="BU15" s="336"/>
      <c r="BV15" s="336"/>
      <c r="BW15" s="338"/>
      <c r="BX15" s="338"/>
      <c r="BY15" s="336"/>
      <c r="BZ15" s="337"/>
      <c r="CA15" s="337"/>
      <c r="CB15" s="336"/>
      <c r="CC15" s="336"/>
      <c r="CD15" s="336"/>
      <c r="CE15" s="336"/>
      <c r="CF15" s="336"/>
    </row>
    <row r="16" spans="1:84" ht="16.5">
      <c r="A16" s="349" t="s">
        <v>802</v>
      </c>
      <c r="B16" s="338"/>
      <c r="C16" s="338"/>
      <c r="D16" s="338"/>
      <c r="E16" s="338"/>
      <c r="F16" s="338"/>
      <c r="G16" s="766" t="s">
        <v>847</v>
      </c>
      <c r="H16" s="338"/>
      <c r="I16" s="338"/>
      <c r="J16" s="338"/>
      <c r="K16" s="338"/>
      <c r="L16" s="337"/>
      <c r="M16" s="337"/>
      <c r="N16" s="69"/>
      <c r="O16" s="70"/>
      <c r="P16" s="163" t="s">
        <v>735</v>
      </c>
      <c r="Q16" s="328"/>
      <c r="R16" s="329"/>
      <c r="S16" s="330"/>
      <c r="T16" s="333">
        <f>$W$11</f>
        <v>0</v>
      </c>
      <c r="U16" s="322"/>
      <c r="W16" s="69"/>
      <c r="X16" s="70"/>
      <c r="Y16" s="95" t="s">
        <v>383</v>
      </c>
      <c r="Z16" s="143">
        <v>1.2</v>
      </c>
      <c r="AA16" s="336"/>
      <c r="AB16" s="336"/>
      <c r="AD16" s="69"/>
      <c r="AE16" s="70"/>
      <c r="AF16" s="163" t="s">
        <v>735</v>
      </c>
      <c r="AG16" s="328"/>
      <c r="AH16" s="329"/>
      <c r="AI16" s="330"/>
      <c r="AJ16" s="333">
        <f>$AM$11</f>
        <v>0</v>
      </c>
      <c r="AK16" s="322"/>
      <c r="AS16" s="69"/>
      <c r="AT16" s="70"/>
      <c r="AU16" s="163" t="s">
        <v>735</v>
      </c>
      <c r="AV16" s="328"/>
      <c r="AW16" s="329"/>
      <c r="AX16" s="330"/>
      <c r="AY16" s="333">
        <f>$BB$11</f>
        <v>0</v>
      </c>
      <c r="AZ16" s="322"/>
      <c r="BH16" s="69"/>
      <c r="BI16" s="70"/>
      <c r="BJ16" s="163" t="s">
        <v>735</v>
      </c>
      <c r="BK16" s="328"/>
      <c r="BL16" s="329"/>
      <c r="BM16" s="330"/>
      <c r="BN16" s="333">
        <f>$BQ$11</f>
        <v>0</v>
      </c>
      <c r="BO16" s="322"/>
      <c r="BU16" s="336"/>
      <c r="BV16" s="336"/>
      <c r="BW16" s="344" t="s">
        <v>987</v>
      </c>
      <c r="BX16" s="338" t="s">
        <v>803</v>
      </c>
      <c r="BY16" s="336"/>
      <c r="BZ16" s="337"/>
      <c r="CA16" s="337"/>
      <c r="CB16" s="336"/>
      <c r="CC16" s="395" t="s">
        <v>231</v>
      </c>
      <c r="CD16" s="336"/>
      <c r="CE16" s="336"/>
      <c r="CF16" s="336"/>
    </row>
    <row r="17" spans="5:84" ht="16.5">
      <c r="E17" s="339"/>
      <c r="F17" s="340" t="s">
        <v>232</v>
      </c>
      <c r="G17" s="351"/>
      <c r="H17" s="340"/>
      <c r="I17" s="396"/>
      <c r="J17" s="397"/>
      <c r="K17" s="340" t="s">
        <v>192</v>
      </c>
      <c r="L17" s="340"/>
      <c r="M17" s="363"/>
      <c r="N17" s="70"/>
      <c r="O17" s="70"/>
      <c r="P17" s="163" t="s">
        <v>780</v>
      </c>
      <c r="Q17" s="220"/>
      <c r="R17" s="221"/>
      <c r="S17" s="222"/>
      <c r="T17" s="398">
        <v>20</v>
      </c>
      <c r="U17" s="322"/>
      <c r="W17" s="69"/>
      <c r="X17" s="70"/>
      <c r="Y17" s="95" t="s">
        <v>552</v>
      </c>
      <c r="Z17" s="143">
        <v>1.3</v>
      </c>
      <c r="AA17" s="336"/>
      <c r="AB17" s="336"/>
      <c r="AD17" s="69"/>
      <c r="AE17" s="70"/>
      <c r="AF17" s="163" t="s">
        <v>780</v>
      </c>
      <c r="AG17" s="220"/>
      <c r="AH17" s="221"/>
      <c r="AI17" s="222"/>
      <c r="AJ17" s="335">
        <f>$T$17</f>
        <v>20</v>
      </c>
      <c r="AK17" s="322"/>
      <c r="AS17" s="69"/>
      <c r="AT17" s="70"/>
      <c r="AU17" s="163" t="s">
        <v>780</v>
      </c>
      <c r="AV17" s="220"/>
      <c r="AW17" s="221"/>
      <c r="AX17" s="222"/>
      <c r="AY17" s="335">
        <f>$T$17</f>
        <v>20</v>
      </c>
      <c r="AZ17" s="322"/>
      <c r="BH17" s="69"/>
      <c r="BI17" s="70"/>
      <c r="BJ17" s="163" t="s">
        <v>780</v>
      </c>
      <c r="BK17" s="220"/>
      <c r="BL17" s="221"/>
      <c r="BM17" s="222"/>
      <c r="BN17" s="335">
        <f>$T$17</f>
        <v>20</v>
      </c>
      <c r="BO17" s="322"/>
      <c r="BU17" s="336"/>
      <c r="BV17" s="336"/>
      <c r="BW17" s="338"/>
      <c r="BX17" s="338" t="s">
        <v>112</v>
      </c>
      <c r="BY17" s="336"/>
      <c r="BZ17" s="336"/>
      <c r="CA17" s="336"/>
      <c r="CB17" s="336"/>
      <c r="CC17" s="336" t="s">
        <v>113</v>
      </c>
      <c r="CD17" s="336"/>
      <c r="CE17" s="336"/>
      <c r="CF17" s="336"/>
    </row>
    <row r="18" spans="1:84" ht="16.5">
      <c r="A18" s="339" t="s">
        <v>39</v>
      </c>
      <c r="B18" s="351"/>
      <c r="C18" s="351"/>
      <c r="D18" s="352"/>
      <c r="E18" s="399" t="str">
        <f>A!E18</f>
        <v>Ingen besiktning behövs </v>
      </c>
      <c r="F18" s="354"/>
      <c r="G18" s="353"/>
      <c r="H18" s="353"/>
      <c r="I18" s="353"/>
      <c r="J18" s="399">
        <f>A!J18</f>
        <v>0</v>
      </c>
      <c r="K18" s="354"/>
      <c r="L18" s="353"/>
      <c r="M18" s="353"/>
      <c r="N18" s="69"/>
      <c r="O18" s="70"/>
      <c r="P18" s="163" t="s">
        <v>925</v>
      </c>
      <c r="Q18" s="328"/>
      <c r="R18" s="329"/>
      <c r="S18" s="330"/>
      <c r="T18" s="398">
        <v>1</v>
      </c>
      <c r="U18" s="322"/>
      <c r="W18" s="69"/>
      <c r="X18" s="70"/>
      <c r="Y18" s="95" t="s">
        <v>755</v>
      </c>
      <c r="Z18" s="143">
        <v>1.3</v>
      </c>
      <c r="AA18" s="336"/>
      <c r="AB18" s="336"/>
      <c r="AD18" s="69"/>
      <c r="AE18" s="70"/>
      <c r="AF18" s="163" t="s">
        <v>925</v>
      </c>
      <c r="AG18" s="328"/>
      <c r="AH18" s="329"/>
      <c r="AI18" s="330"/>
      <c r="AJ18" s="335">
        <f>$T$18</f>
        <v>1</v>
      </c>
      <c r="AK18" s="322"/>
      <c r="AS18" s="69"/>
      <c r="AT18" s="70"/>
      <c r="AU18" s="163" t="s">
        <v>925</v>
      </c>
      <c r="AV18" s="328"/>
      <c r="AW18" s="329"/>
      <c r="AX18" s="330"/>
      <c r="AY18" s="335">
        <f>$T$18</f>
        <v>1</v>
      </c>
      <c r="AZ18" s="322"/>
      <c r="BH18" s="69"/>
      <c r="BI18" s="70"/>
      <c r="BJ18" s="163" t="s">
        <v>925</v>
      </c>
      <c r="BK18" s="328"/>
      <c r="BL18" s="329"/>
      <c r="BM18" s="330"/>
      <c r="BN18" s="335">
        <f>$T$18</f>
        <v>1</v>
      </c>
      <c r="BO18" s="322"/>
      <c r="BU18" s="336"/>
      <c r="BV18" s="336"/>
      <c r="BW18" s="343"/>
      <c r="BX18" s="338" t="s">
        <v>725</v>
      </c>
      <c r="BY18" s="336"/>
      <c r="BZ18" s="336"/>
      <c r="CA18" s="336"/>
      <c r="CB18" s="336"/>
      <c r="CC18" s="336" t="s">
        <v>515</v>
      </c>
      <c r="CD18" s="336"/>
      <c r="CE18" s="336"/>
      <c r="CF18" s="336"/>
    </row>
    <row r="19" spans="1:84" ht="16.5">
      <c r="A19" s="339" t="s">
        <v>516</v>
      </c>
      <c r="B19" s="351"/>
      <c r="C19" s="351"/>
      <c r="D19" s="352"/>
      <c r="E19" s="399" t="str">
        <f>A!E19</f>
        <v>Små möjligheter till lönsam E- besparing</v>
      </c>
      <c r="F19" s="354"/>
      <c r="G19" s="353"/>
      <c r="H19" s="353"/>
      <c r="I19" s="353"/>
      <c r="J19" s="399">
        <f>A!J19</f>
        <v>0</v>
      </c>
      <c r="K19" s="354"/>
      <c r="L19" s="353"/>
      <c r="M19" s="353"/>
      <c r="N19" s="69"/>
      <c r="O19" s="70"/>
      <c r="P19" s="163" t="s">
        <v>290</v>
      </c>
      <c r="Q19" s="346">
        <f>$J$116</f>
        <v>0</v>
      </c>
      <c r="R19" s="329"/>
      <c r="S19" s="330"/>
      <c r="T19" s="335">
        <f>$U$19</f>
        <v>-24.5</v>
      </c>
      <c r="U19" s="322">
        <f>IF($Q$4="S",70*(Q19-0.35),IF($Q$4="N",90*(Q19-0.35),0))</f>
        <v>-24.5</v>
      </c>
      <c r="W19" s="69"/>
      <c r="X19" s="70"/>
      <c r="Y19" s="95" t="s">
        <v>179</v>
      </c>
      <c r="Z19" s="143">
        <v>1.1</v>
      </c>
      <c r="AA19" s="336"/>
      <c r="AB19" s="336"/>
      <c r="AD19" s="69"/>
      <c r="AE19" s="70"/>
      <c r="AF19" s="163" t="s">
        <v>290</v>
      </c>
      <c r="AG19" s="346">
        <f>$J$117</f>
        <v>0</v>
      </c>
      <c r="AH19" s="329"/>
      <c r="AI19" s="330"/>
      <c r="AJ19" s="335">
        <f>$AK$19</f>
        <v>-24.5</v>
      </c>
      <c r="AK19" s="322">
        <f>IF($Q$4="S",70*(AG19-0.35),IF($Q$4="N",90*(AG19-0.35),0))</f>
        <v>-24.5</v>
      </c>
      <c r="AS19" s="69"/>
      <c r="AT19" s="70"/>
      <c r="AU19" s="163" t="s">
        <v>290</v>
      </c>
      <c r="AV19" s="346">
        <f>$J$118</f>
        <v>0</v>
      </c>
      <c r="AW19" s="329"/>
      <c r="AX19" s="330"/>
      <c r="AY19" s="335">
        <f>$AZ$19</f>
        <v>-24.5</v>
      </c>
      <c r="AZ19" s="322">
        <f>IF($Q$4="S",70*(AV19-0.35),IF($Q$4="N",90*(AV19-0.35),0))</f>
        <v>-24.5</v>
      </c>
      <c r="BH19" s="69"/>
      <c r="BI19" s="70"/>
      <c r="BJ19" s="163" t="s">
        <v>290</v>
      </c>
      <c r="BK19" s="346">
        <f>$J$119</f>
        <v>0</v>
      </c>
      <c r="BL19" s="329"/>
      <c r="BM19" s="330"/>
      <c r="BN19" s="335">
        <f>$AZ$19</f>
        <v>-24.5</v>
      </c>
      <c r="BO19" s="322">
        <f>IF($Q$4="S",70*(BK19-0.35),IF($Q$4="N",90*(BK19-0.35),0))</f>
        <v>-24.5</v>
      </c>
      <c r="BU19" s="336"/>
      <c r="BV19" s="336"/>
      <c r="BW19" s="336"/>
      <c r="BX19" s="338" t="s">
        <v>344</v>
      </c>
      <c r="BY19" s="336"/>
      <c r="BZ19" s="336"/>
      <c r="CA19" s="336"/>
      <c r="CB19" s="336"/>
      <c r="CC19" s="336" t="s">
        <v>8</v>
      </c>
      <c r="CD19" s="336"/>
      <c r="CE19" s="336"/>
      <c r="CF19" s="336"/>
    </row>
    <row r="20" spans="1:84" ht="16.5">
      <c r="A20" s="339" t="s">
        <v>663</v>
      </c>
      <c r="B20" s="351"/>
      <c r="C20" s="351"/>
      <c r="D20" s="352"/>
      <c r="E20" s="399">
        <f>A!E20</f>
        <v>0</v>
      </c>
      <c r="F20" s="354"/>
      <c r="G20" s="353"/>
      <c r="H20" s="353"/>
      <c r="I20" s="354"/>
      <c r="J20" s="354"/>
      <c r="K20" s="354"/>
      <c r="L20" s="354"/>
      <c r="M20" s="354"/>
      <c r="W20" s="69"/>
      <c r="X20" s="70"/>
      <c r="Y20" s="95" t="s">
        <v>553</v>
      </c>
      <c r="Z20" s="143">
        <v>0.6</v>
      </c>
      <c r="AA20" s="400">
        <f>Z20</f>
        <v>0.6</v>
      </c>
      <c r="AB20" s="775"/>
      <c r="AC20" t="s">
        <v>388</v>
      </c>
      <c r="BU20" s="336"/>
      <c r="BV20" s="336"/>
      <c r="BW20" s="344"/>
      <c r="BX20" s="338" t="s">
        <v>345</v>
      </c>
      <c r="BY20" s="336"/>
      <c r="BZ20" s="336"/>
      <c r="CA20" s="336"/>
      <c r="CB20" s="336"/>
      <c r="CC20" s="336"/>
      <c r="CD20" s="336"/>
      <c r="CE20" s="336"/>
      <c r="CF20" s="336"/>
    </row>
    <row r="21" spans="1:84" ht="16.5">
      <c r="A21" s="401"/>
      <c r="B21" s="401"/>
      <c r="C21" s="401"/>
      <c r="D21" s="401"/>
      <c r="E21" s="401"/>
      <c r="F21" s="401"/>
      <c r="G21" s="401"/>
      <c r="H21" s="401"/>
      <c r="I21" s="401"/>
      <c r="J21" s="401"/>
      <c r="K21" s="401"/>
      <c r="L21" s="401"/>
      <c r="M21" s="401"/>
      <c r="N21" s="402" t="s">
        <v>594</v>
      </c>
      <c r="O21" s="403"/>
      <c r="P21" s="403"/>
      <c r="Q21" s="403"/>
      <c r="R21" s="403"/>
      <c r="S21" s="402" t="s">
        <v>789</v>
      </c>
      <c r="T21" s="404"/>
      <c r="U21" s="404"/>
      <c r="V21" s="405"/>
      <c r="W21" s="406"/>
      <c r="X21" s="407"/>
      <c r="Y21" s="408" t="s">
        <v>554</v>
      </c>
      <c r="Z21" s="409">
        <v>0.4</v>
      </c>
      <c r="AA21" s="410">
        <f>Z21</f>
        <v>0.4</v>
      </c>
      <c r="AB21" s="776"/>
      <c r="AC21" s="405"/>
      <c r="AD21" s="402" t="s">
        <v>594</v>
      </c>
      <c r="AE21" s="403"/>
      <c r="AF21" s="403"/>
      <c r="AG21" s="403"/>
      <c r="AH21" s="403"/>
      <c r="AI21" s="402" t="s">
        <v>789</v>
      </c>
      <c r="AJ21" s="404"/>
      <c r="AK21" s="404"/>
      <c r="AL21" s="405"/>
      <c r="AM21" s="405"/>
      <c r="AN21" s="405"/>
      <c r="AO21" s="405"/>
      <c r="AP21" s="405"/>
      <c r="AQ21" s="405"/>
      <c r="AR21" s="405"/>
      <c r="AS21" s="402" t="s">
        <v>594</v>
      </c>
      <c r="AT21" s="403"/>
      <c r="AU21" s="403"/>
      <c r="AV21" s="403"/>
      <c r="AW21" s="403"/>
      <c r="AX21" s="402" t="s">
        <v>789</v>
      </c>
      <c r="AY21" s="404"/>
      <c r="AZ21" s="404"/>
      <c r="BA21" s="405"/>
      <c r="BB21" s="405"/>
      <c r="BC21" s="405"/>
      <c r="BD21" s="405"/>
      <c r="BE21" s="405"/>
      <c r="BF21" s="405"/>
      <c r="BG21" s="405"/>
      <c r="BH21" s="402" t="s">
        <v>594</v>
      </c>
      <c r="BI21" s="403"/>
      <c r="BJ21" s="403"/>
      <c r="BK21" s="403"/>
      <c r="BL21" s="403"/>
      <c r="BM21" s="402" t="s">
        <v>789</v>
      </c>
      <c r="BN21" s="1"/>
      <c r="BO21" s="1"/>
      <c r="BU21" s="336"/>
      <c r="BV21" s="336"/>
      <c r="BW21" s="338"/>
      <c r="BX21" s="338" t="s">
        <v>96</v>
      </c>
      <c r="BY21" s="336"/>
      <c r="BZ21" s="336"/>
      <c r="CA21" s="336"/>
      <c r="CB21" s="336"/>
      <c r="CC21" s="336" t="s">
        <v>97</v>
      </c>
      <c r="CD21" s="336"/>
      <c r="CE21" s="336"/>
      <c r="CF21" s="336"/>
    </row>
    <row r="22" spans="1:84" ht="16.5">
      <c r="A22" s="411" t="s">
        <v>53</v>
      </c>
      <c r="B22" s="412"/>
      <c r="C22" s="412"/>
      <c r="D22" s="412"/>
      <c r="E22" s="767" t="s">
        <v>847</v>
      </c>
      <c r="F22" s="412"/>
      <c r="G22" s="412"/>
      <c r="H22" s="412"/>
      <c r="I22" s="412"/>
      <c r="J22" s="414"/>
      <c r="K22" s="414"/>
      <c r="L22" s="401"/>
      <c r="M22" s="401"/>
      <c r="N22" s="406"/>
      <c r="O22" s="407"/>
      <c r="P22" s="408" t="s">
        <v>738</v>
      </c>
      <c r="Q22" s="415">
        <f>R22</f>
        <v>20</v>
      </c>
      <c r="R22" s="416">
        <f>((75*$T$10*$T$5*$T$7+25)*$T$6+20)*$T$11</f>
        <v>20</v>
      </c>
      <c r="S22" s="415">
        <f>T22</f>
        <v>110</v>
      </c>
      <c r="T22" s="416">
        <f>IF($Q$4="S",110,IF($Q$4="N",130,0))</f>
        <v>110</v>
      </c>
      <c r="U22" s="404"/>
      <c r="V22" s="405"/>
      <c r="W22" s="406"/>
      <c r="X22" s="407"/>
      <c r="Y22" s="408" t="s">
        <v>555</v>
      </c>
      <c r="Z22" s="409">
        <v>0.5</v>
      </c>
      <c r="AA22" s="410">
        <f>Z22</f>
        <v>0.5</v>
      </c>
      <c r="AB22" s="776"/>
      <c r="AC22" s="405"/>
      <c r="AD22" s="406"/>
      <c r="AE22" s="407"/>
      <c r="AF22" s="408" t="s">
        <v>738</v>
      </c>
      <c r="AG22" s="415">
        <f>AH22</f>
        <v>20</v>
      </c>
      <c r="AH22" s="416">
        <f>((75*$AJ$10*$AJ$5*$AJ$7+25)*$AJ$6+20)*$AJ$11</f>
        <v>20</v>
      </c>
      <c r="AI22" s="415">
        <f>AJ22</f>
        <v>110</v>
      </c>
      <c r="AJ22" s="416">
        <f>IF($Q$4="S",110,IF($Q$4="N",130,0))</f>
        <v>110</v>
      </c>
      <c r="AK22" s="404"/>
      <c r="AL22" s="405"/>
      <c r="AM22" s="405"/>
      <c r="AN22" s="405"/>
      <c r="AO22" s="405"/>
      <c r="AP22" s="405"/>
      <c r="AQ22" s="405"/>
      <c r="AR22" s="405"/>
      <c r="AS22" s="406"/>
      <c r="AT22" s="407"/>
      <c r="AU22" s="408" t="s">
        <v>738</v>
      </c>
      <c r="AV22" s="415">
        <f>AW22</f>
        <v>20</v>
      </c>
      <c r="AW22" s="416">
        <f>((75*$AY$10*$AY$5*$AY$7+25)*$AY$6+20)*$AY$11</f>
        <v>20</v>
      </c>
      <c r="AX22" s="415">
        <f>AY22</f>
        <v>110</v>
      </c>
      <c r="AY22" s="416">
        <f>IF($Q$4="S",110,IF($Q$4="N",130,0))</f>
        <v>110</v>
      </c>
      <c r="AZ22" s="404"/>
      <c r="BA22" s="405"/>
      <c r="BB22" s="405"/>
      <c r="BC22" s="405"/>
      <c r="BD22" s="405"/>
      <c r="BE22" s="405"/>
      <c r="BF22" s="405"/>
      <c r="BG22" s="405"/>
      <c r="BH22" s="406"/>
      <c r="BI22" s="407"/>
      <c r="BJ22" s="408" t="s">
        <v>738</v>
      </c>
      <c r="BK22" s="415">
        <f>BL22</f>
        <v>20</v>
      </c>
      <c r="BL22" s="416">
        <f>((75*$BN$10*$BN$5*$BN$7+25)*$BN$6+20)*$BN$11</f>
        <v>20</v>
      </c>
      <c r="BM22" s="415">
        <f>BN22</f>
        <v>110</v>
      </c>
      <c r="BN22" s="334">
        <f>IF($Q$4="S",110,IF($Q$4="N",130,0))</f>
        <v>110</v>
      </c>
      <c r="BO22" s="1"/>
      <c r="BU22" s="336"/>
      <c r="BV22" s="336"/>
      <c r="BW22" s="338"/>
      <c r="BX22" s="343" t="s">
        <v>1152</v>
      </c>
      <c r="BY22" s="336"/>
      <c r="BZ22" s="336"/>
      <c r="CA22" s="336"/>
      <c r="CB22" s="336"/>
      <c r="CC22" s="336" t="s">
        <v>54</v>
      </c>
      <c r="CD22" s="336"/>
      <c r="CE22" s="336"/>
      <c r="CF22" s="336"/>
    </row>
    <row r="23" spans="1:84" ht="16.5">
      <c r="A23" s="405"/>
      <c r="B23" s="405"/>
      <c r="C23" s="417"/>
      <c r="D23" s="418" t="s">
        <v>232</v>
      </c>
      <c r="E23" s="419"/>
      <c r="F23" s="418"/>
      <c r="G23" s="420"/>
      <c r="H23" s="417"/>
      <c r="I23" s="418" t="s">
        <v>192</v>
      </c>
      <c r="J23" s="419"/>
      <c r="K23" s="418"/>
      <c r="L23" s="420"/>
      <c r="M23" s="420"/>
      <c r="N23" s="406"/>
      <c r="O23" s="407"/>
      <c r="P23" s="408" t="s">
        <v>739</v>
      </c>
      <c r="Q23" s="421">
        <f>R23</f>
        <v>20</v>
      </c>
      <c r="R23" s="416">
        <f>(($T$16*$T$5*$T$7)*$T$6+$T$15+$T$17)*$T$18</f>
        <v>20</v>
      </c>
      <c r="S23" s="421">
        <f>T23</f>
        <v>75.5</v>
      </c>
      <c r="T23" s="416">
        <f>IF($Q$4="S",(100+$T$19),IF($Q$4="N",(120+$T$19),0))</f>
        <v>75.5</v>
      </c>
      <c r="U23" s="422">
        <f>$Q$14</f>
        <v>0</v>
      </c>
      <c r="V23" s="405"/>
      <c r="W23" s="406"/>
      <c r="X23" s="407"/>
      <c r="Y23" s="408" t="s">
        <v>726</v>
      </c>
      <c r="Z23" s="409">
        <v>0.7</v>
      </c>
      <c r="AA23" s="410">
        <f>Z23</f>
        <v>0.7</v>
      </c>
      <c r="AB23" s="776"/>
      <c r="AC23" s="405"/>
      <c r="AD23" s="406"/>
      <c r="AE23" s="407"/>
      <c r="AF23" s="408" t="s">
        <v>739</v>
      </c>
      <c r="AG23" s="421">
        <f>AH23</f>
        <v>20</v>
      </c>
      <c r="AH23" s="416">
        <f>(($AJ$16*$AJ$5*$AJ$7)*$AJ$6+$AJ$15+$AJ$17)*$AJ$18</f>
        <v>20</v>
      </c>
      <c r="AI23" s="421">
        <f>AJ23</f>
        <v>75.5</v>
      </c>
      <c r="AJ23" s="416">
        <f>IF($Q$4="S",(100+$AJ$19),IF($Q$4="N",(120+$AJ$19),0))</f>
        <v>75.5</v>
      </c>
      <c r="AK23" s="422">
        <f>$AG$14</f>
        <v>0</v>
      </c>
      <c r="AL23" s="405"/>
      <c r="AM23" s="405"/>
      <c r="AN23" s="405"/>
      <c r="AO23" s="405"/>
      <c r="AP23" s="405"/>
      <c r="AQ23" s="405"/>
      <c r="AR23" s="405"/>
      <c r="AS23" s="406"/>
      <c r="AT23" s="407"/>
      <c r="AU23" s="408" t="s">
        <v>739</v>
      </c>
      <c r="AV23" s="421">
        <f>AW23</f>
        <v>20</v>
      </c>
      <c r="AW23" s="416">
        <f>(($AY$16*$AY$5*$AY$7)*$AY$6+$AY$15+$AY$17)*$AY$18</f>
        <v>20</v>
      </c>
      <c r="AX23" s="421">
        <f>AY23</f>
        <v>75.5</v>
      </c>
      <c r="AY23" s="416">
        <f>IF($Q$4="S",(100+$AY$19),IF($Q$4="N",(120+$AY$19),0))</f>
        <v>75.5</v>
      </c>
      <c r="AZ23" s="423">
        <f>$AV$14</f>
        <v>0</v>
      </c>
      <c r="BA23" s="405"/>
      <c r="BB23" s="405"/>
      <c r="BC23" s="405"/>
      <c r="BD23" s="405"/>
      <c r="BE23" s="405"/>
      <c r="BF23" s="405"/>
      <c r="BG23" s="405"/>
      <c r="BH23" s="406"/>
      <c r="BI23" s="407"/>
      <c r="BJ23" s="408" t="s">
        <v>739</v>
      </c>
      <c r="BK23" s="421">
        <f>BL23</f>
        <v>20</v>
      </c>
      <c r="BL23" s="416">
        <f>(($BN$16*$BN$5*$BN$7)*$BN$6+$BN$15+$BN$17)*$BN$18</f>
        <v>20</v>
      </c>
      <c r="BM23" s="421">
        <f>BN23</f>
        <v>75.5</v>
      </c>
      <c r="BN23" s="334">
        <f>IF($Q$4="S",(100+$BN$19),IF($Q$4="N",(120+$BN$19),0))</f>
        <v>75.5</v>
      </c>
      <c r="BO23" s="345">
        <f>$AV$14</f>
        <v>0</v>
      </c>
      <c r="BU23" s="336"/>
      <c r="BV23" s="336"/>
      <c r="BW23" s="338"/>
      <c r="BX23" s="338" t="s">
        <v>210</v>
      </c>
      <c r="BY23" s="336"/>
      <c r="BZ23" s="336"/>
      <c r="CA23" s="336"/>
      <c r="CB23" s="336"/>
      <c r="CC23" s="336" t="s">
        <v>8</v>
      </c>
      <c r="CD23" s="336"/>
      <c r="CE23" s="336"/>
      <c r="CF23" s="336"/>
    </row>
    <row r="24" spans="1:84" ht="16.5">
      <c r="A24" s="418" t="s">
        <v>940</v>
      </c>
      <c r="B24" s="424"/>
      <c r="C24" s="399">
        <f>A!C24</f>
        <v>0</v>
      </c>
      <c r="D24" s="425"/>
      <c r="E24" s="426"/>
      <c r="F24" s="426"/>
      <c r="G24" s="426"/>
      <c r="H24" s="399">
        <f>A!H24</f>
        <v>0</v>
      </c>
      <c r="I24" s="425"/>
      <c r="J24" s="426"/>
      <c r="K24" s="426"/>
      <c r="L24" s="426"/>
      <c r="M24" s="426"/>
      <c r="N24" s="406"/>
      <c r="O24" s="407"/>
      <c r="P24" s="408" t="s">
        <v>199</v>
      </c>
      <c r="Q24" s="421" t="e">
        <f>R24*$F$108</f>
        <v>#DIV/0!</v>
      </c>
      <c r="R24" s="416">
        <f>IF($Q$14="Flerbostadshus",$R$22,$R$23)</f>
        <v>20</v>
      </c>
      <c r="S24" s="421">
        <f>T24</f>
        <v>75.5</v>
      </c>
      <c r="T24" s="416">
        <f>IF($Q$14="Flerbostadshus",$T$22,$T$23)</f>
        <v>75.5</v>
      </c>
      <c r="U24" s="404"/>
      <c r="V24" s="405"/>
      <c r="W24" s="404"/>
      <c r="X24" s="404"/>
      <c r="Y24" s="404"/>
      <c r="Z24" s="404"/>
      <c r="AA24" s="401"/>
      <c r="AB24" s="401"/>
      <c r="AC24" s="405"/>
      <c r="AD24" s="406"/>
      <c r="AE24" s="407"/>
      <c r="AF24" s="408" t="s">
        <v>200</v>
      </c>
      <c r="AG24" s="421">
        <f>IF($N$109="X",$AH$24,0)</f>
        <v>0</v>
      </c>
      <c r="AH24" s="416">
        <f>IF($AG$14="Flerbostadshus",$AH$22,$AH$23)</f>
        <v>20</v>
      </c>
      <c r="AI24" s="421">
        <f>IF($N$109="X",$AJ$24,0)</f>
        <v>0</v>
      </c>
      <c r="AJ24" s="416">
        <f>IF($AG$14="Flerbostadshus",$AJ$22,$AJ$23)</f>
        <v>75.5</v>
      </c>
      <c r="AK24" s="404"/>
      <c r="AL24" s="405"/>
      <c r="AM24" s="404"/>
      <c r="AN24" s="404"/>
      <c r="AO24" s="404"/>
      <c r="AP24" s="404"/>
      <c r="AQ24" s="404"/>
      <c r="AR24" s="404"/>
      <c r="AS24" s="406"/>
      <c r="AT24" s="407"/>
      <c r="AU24" s="408" t="s">
        <v>926</v>
      </c>
      <c r="AV24" s="421">
        <f>IF($N$110="X",$AW$24,0)</f>
        <v>0</v>
      </c>
      <c r="AW24" s="416">
        <f>IF($AV$14="Flerbostadshus",$AW$22,$AW$23)</f>
        <v>20</v>
      </c>
      <c r="AX24" s="421">
        <f>IF($N$110="X",$AY$24,0)</f>
        <v>0</v>
      </c>
      <c r="AY24" s="416">
        <f>IF($Q$14="Flerbostadshus",$AY$22,$AY$23)</f>
        <v>75.5</v>
      </c>
      <c r="AZ24" s="404"/>
      <c r="BA24" s="405"/>
      <c r="BB24" s="404"/>
      <c r="BC24" s="404"/>
      <c r="BD24" s="404"/>
      <c r="BE24" s="404"/>
      <c r="BF24" s="404"/>
      <c r="BG24" s="404"/>
      <c r="BH24" s="406"/>
      <c r="BI24" s="407"/>
      <c r="BJ24" s="408" t="s">
        <v>311</v>
      </c>
      <c r="BK24" s="421">
        <f>IF($N$111="X",$BL$24,0)</f>
        <v>0</v>
      </c>
      <c r="BL24" s="416">
        <f>IF($BK$14="Flerbostadshus",$BK$22,$BK$23)</f>
        <v>20</v>
      </c>
      <c r="BM24" s="421">
        <f>IF($N$111="X",$BN$24,0)</f>
        <v>0</v>
      </c>
      <c r="BN24" s="334">
        <f>IF($Q$14="Flerbostadshus",$BN$22,$BN$23)</f>
        <v>75.5</v>
      </c>
      <c r="BO24" s="1"/>
      <c r="BQ24" s="1"/>
      <c r="BR24" s="1"/>
      <c r="BU24" s="336"/>
      <c r="BV24" s="336"/>
      <c r="BW24" s="338"/>
      <c r="BX24" s="338" t="s">
        <v>683</v>
      </c>
      <c r="BY24" s="336"/>
      <c r="BZ24" s="336"/>
      <c r="CA24" s="336"/>
      <c r="CB24" s="336"/>
      <c r="CC24" s="336"/>
      <c r="CD24" s="336"/>
      <c r="CE24" s="336"/>
      <c r="CF24" s="336"/>
    </row>
    <row r="25" spans="1:84" ht="16.5">
      <c r="A25" s="418" t="s">
        <v>941</v>
      </c>
      <c r="B25" s="424"/>
      <c r="C25" s="399">
        <f>A!C25</f>
        <v>0</v>
      </c>
      <c r="D25" s="425"/>
      <c r="E25" s="426"/>
      <c r="F25" s="426"/>
      <c r="G25" s="426"/>
      <c r="H25" s="399">
        <f>A!H25</f>
        <v>0</v>
      </c>
      <c r="I25" s="425"/>
      <c r="J25" s="426"/>
      <c r="K25" s="426"/>
      <c r="L25" s="426"/>
      <c r="M25" s="426"/>
      <c r="N25" s="406"/>
      <c r="O25" s="407"/>
      <c r="P25" s="408" t="s">
        <v>502</v>
      </c>
      <c r="Q25" s="421">
        <f>$AG$24*$F$109</f>
        <v>0</v>
      </c>
      <c r="R25" s="416"/>
      <c r="S25" s="421">
        <f>$AI$24</f>
        <v>0</v>
      </c>
      <c r="T25" s="416"/>
      <c r="U25" s="404"/>
      <c r="V25" s="427" t="s">
        <v>1159</v>
      </c>
      <c r="W25" s="404"/>
      <c r="X25" s="404"/>
      <c r="Y25" s="404"/>
      <c r="Z25" s="404"/>
      <c r="AA25" s="401"/>
      <c r="AB25" s="401"/>
      <c r="AC25" s="405"/>
      <c r="AD25" s="405"/>
      <c r="AE25" s="405"/>
      <c r="AF25" s="405"/>
      <c r="AG25" s="405"/>
      <c r="AH25" s="405"/>
      <c r="AI25" s="405"/>
      <c r="AJ25" s="405"/>
      <c r="AK25" s="404"/>
      <c r="AL25" s="405"/>
      <c r="AM25" s="405"/>
      <c r="AN25" s="405"/>
      <c r="AO25" s="405"/>
      <c r="AP25" s="405"/>
      <c r="AQ25" s="405"/>
      <c r="AR25" s="405"/>
      <c r="AS25" s="405"/>
      <c r="AT25" s="405"/>
      <c r="AU25" s="405"/>
      <c r="AV25" s="405"/>
      <c r="AW25" s="405"/>
      <c r="AX25" s="405"/>
      <c r="AY25" s="405"/>
      <c r="AZ25" s="404"/>
      <c r="BA25" s="405"/>
      <c r="BB25" s="405"/>
      <c r="BC25" s="405"/>
      <c r="BD25" s="405"/>
      <c r="BE25" s="405"/>
      <c r="BF25" s="405"/>
      <c r="BG25" s="405"/>
      <c r="BH25" s="405"/>
      <c r="BI25" s="405"/>
      <c r="BJ25" s="405"/>
      <c r="BK25" s="405"/>
      <c r="BL25" s="405"/>
      <c r="BM25" s="405"/>
      <c r="BT25" s="336"/>
      <c r="BU25" s="336"/>
      <c r="BV25" s="336"/>
      <c r="BW25" s="338"/>
      <c r="BX25" s="338" t="s">
        <v>1292</v>
      </c>
      <c r="BY25" s="336"/>
      <c r="BZ25" s="336"/>
      <c r="CA25" s="336"/>
      <c r="CB25" s="336"/>
      <c r="CC25" s="336" t="s">
        <v>503</v>
      </c>
      <c r="CD25" s="336"/>
      <c r="CE25" s="336"/>
      <c r="CF25" s="336"/>
    </row>
    <row r="26" spans="1:84" ht="16.5">
      <c r="A26" s="418" t="s">
        <v>939</v>
      </c>
      <c r="B26" s="424"/>
      <c r="C26" s="399">
        <f>A!C26</f>
        <v>0</v>
      </c>
      <c r="D26" s="425"/>
      <c r="E26" s="426"/>
      <c r="F26" s="426"/>
      <c r="G26" s="425"/>
      <c r="H26" s="399">
        <f>A!H26</f>
        <v>0</v>
      </c>
      <c r="I26" s="425"/>
      <c r="J26" s="426"/>
      <c r="K26" s="426"/>
      <c r="L26" s="425"/>
      <c r="M26" s="425"/>
      <c r="N26" s="406"/>
      <c r="O26" s="407"/>
      <c r="P26" s="408" t="s">
        <v>421</v>
      </c>
      <c r="Q26" s="421">
        <f>$AV$24*$F$110</f>
        <v>0</v>
      </c>
      <c r="R26" s="416"/>
      <c r="S26" s="421">
        <f>$AX$24</f>
        <v>0</v>
      </c>
      <c r="T26" s="416"/>
      <c r="U26" s="404"/>
      <c r="V26" s="403"/>
      <c r="W26" s="403"/>
      <c r="X26" s="428" t="s">
        <v>727</v>
      </c>
      <c r="Y26" s="428" t="s">
        <v>728</v>
      </c>
      <c r="Z26" s="428" t="s">
        <v>562</v>
      </c>
      <c r="AA26" s="401"/>
      <c r="AB26" s="401"/>
      <c r="AC26" s="405"/>
      <c r="AD26" s="405"/>
      <c r="AE26" s="405"/>
      <c r="AF26" s="405"/>
      <c r="AG26" s="405"/>
      <c r="AH26" s="405"/>
      <c r="AI26" s="405"/>
      <c r="AJ26" s="405"/>
      <c r="AK26" s="404"/>
      <c r="AL26" s="405"/>
      <c r="AM26" s="405"/>
      <c r="AN26" s="405"/>
      <c r="AO26" s="405"/>
      <c r="AP26" s="405"/>
      <c r="AQ26" s="405"/>
      <c r="AR26" s="405"/>
      <c r="AS26" s="405"/>
      <c r="AT26" s="405"/>
      <c r="AU26" s="405"/>
      <c r="AV26" s="405"/>
      <c r="AW26" s="405"/>
      <c r="AX26" s="405"/>
      <c r="AY26" s="405"/>
      <c r="AZ26" s="404"/>
      <c r="BA26" s="405"/>
      <c r="BB26" s="405"/>
      <c r="BC26" s="405"/>
      <c r="BD26" s="405"/>
      <c r="BE26" s="405"/>
      <c r="BF26" s="405"/>
      <c r="BG26" s="405"/>
      <c r="BH26" s="405"/>
      <c r="BI26" s="405"/>
      <c r="BJ26" s="405"/>
      <c r="BK26" s="405"/>
      <c r="BL26" s="405"/>
      <c r="BM26" s="405"/>
      <c r="BT26" s="336"/>
      <c r="BU26" s="336"/>
      <c r="BV26" s="336"/>
      <c r="BW26" s="338"/>
      <c r="BX26" s="338" t="s">
        <v>1292</v>
      </c>
      <c r="BY26" s="336"/>
      <c r="BZ26" s="336"/>
      <c r="CA26" s="336"/>
      <c r="CB26" s="336"/>
      <c r="CC26" s="336" t="s">
        <v>8</v>
      </c>
      <c r="CD26" s="336"/>
      <c r="CE26" s="336"/>
      <c r="CF26" s="336"/>
    </row>
    <row r="27" spans="1:84" ht="16.5">
      <c r="A27" s="417" t="s">
        <v>663</v>
      </c>
      <c r="B27" s="419"/>
      <c r="C27" s="399">
        <f>A!C27</f>
        <v>0</v>
      </c>
      <c r="D27" s="425"/>
      <c r="E27" s="426"/>
      <c r="F27" s="426"/>
      <c r="G27" s="425"/>
      <c r="H27" s="425"/>
      <c r="I27" s="425"/>
      <c r="J27" s="425"/>
      <c r="K27" s="425"/>
      <c r="L27" s="425"/>
      <c r="M27" s="425"/>
      <c r="N27" s="406"/>
      <c r="O27" s="407"/>
      <c r="P27" s="408" t="s">
        <v>5</v>
      </c>
      <c r="Q27" s="421">
        <f>$BK$24*$F$111</f>
        <v>0</v>
      </c>
      <c r="R27" s="416"/>
      <c r="S27" s="421">
        <f>$BM$24</f>
        <v>0</v>
      </c>
      <c r="T27" s="416"/>
      <c r="U27" s="404"/>
      <c r="V27" s="429"/>
      <c r="W27" s="430" t="s">
        <v>979</v>
      </c>
      <c r="X27" s="431">
        <v>100</v>
      </c>
      <c r="Y27" s="431">
        <v>20</v>
      </c>
      <c r="Z27" s="432"/>
      <c r="AA27" s="401"/>
      <c r="AB27" s="401"/>
      <c r="AC27" s="405"/>
      <c r="AD27" s="405"/>
      <c r="AE27" s="405"/>
      <c r="AF27" s="405"/>
      <c r="AG27" s="405"/>
      <c r="AH27" s="405"/>
      <c r="AI27" s="405"/>
      <c r="AJ27" s="405"/>
      <c r="AK27" s="404"/>
      <c r="AL27" s="405"/>
      <c r="AM27" s="405"/>
      <c r="AN27" s="405"/>
      <c r="AO27" s="405"/>
      <c r="AP27" s="405"/>
      <c r="AQ27" s="405"/>
      <c r="AR27" s="405"/>
      <c r="AS27" s="405"/>
      <c r="AT27" s="405"/>
      <c r="AU27" s="405"/>
      <c r="AV27" s="405"/>
      <c r="AW27" s="405"/>
      <c r="AX27" s="405"/>
      <c r="AY27" s="405"/>
      <c r="AZ27" s="404"/>
      <c r="BA27" s="405"/>
      <c r="BB27" s="405"/>
      <c r="BC27" s="405"/>
      <c r="BD27" s="405"/>
      <c r="BE27" s="405"/>
      <c r="BF27" s="405"/>
      <c r="BG27" s="405"/>
      <c r="BH27" s="405"/>
      <c r="BI27" s="405"/>
      <c r="BJ27" s="405"/>
      <c r="BK27" s="405"/>
      <c r="BL27" s="405"/>
      <c r="BM27" s="405"/>
      <c r="BT27" s="336"/>
      <c r="BU27" s="336"/>
      <c r="BV27" s="336"/>
      <c r="BW27" s="338"/>
      <c r="BX27" s="343"/>
      <c r="BY27" s="336"/>
      <c r="BZ27" s="336"/>
      <c r="CA27" s="336"/>
      <c r="CB27" s="336"/>
      <c r="CC27" s="336"/>
      <c r="CD27" s="336"/>
      <c r="CE27" s="336"/>
      <c r="CF27" s="336"/>
    </row>
    <row r="28" spans="1:84" ht="16.5">
      <c r="A28" s="401"/>
      <c r="B28" s="401"/>
      <c r="C28" s="401"/>
      <c r="D28" s="401"/>
      <c r="E28" s="401"/>
      <c r="F28" s="401"/>
      <c r="G28" s="401"/>
      <c r="H28" s="401"/>
      <c r="I28" s="401"/>
      <c r="J28" s="401"/>
      <c r="K28" s="401"/>
      <c r="L28" s="401"/>
      <c r="M28" s="401"/>
      <c r="N28" s="406"/>
      <c r="O28" s="407"/>
      <c r="P28" s="408" t="s">
        <v>734</v>
      </c>
      <c r="Q28" s="421" t="e">
        <f>SUM(Q24:Q27)</f>
        <v>#DIV/0!</v>
      </c>
      <c r="R28" s="416"/>
      <c r="S28" s="421">
        <f>SUM(S24:S27)/COUNTIF(S24:S27,"&gt;0")</f>
        <v>75.5</v>
      </c>
      <c r="T28" s="416"/>
      <c r="U28" s="404"/>
      <c r="V28" s="429"/>
      <c r="W28" s="430" t="s">
        <v>578</v>
      </c>
      <c r="X28" s="431">
        <v>140</v>
      </c>
      <c r="Y28" s="431">
        <v>40</v>
      </c>
      <c r="Z28" s="433" t="s">
        <v>490</v>
      </c>
      <c r="AA28" s="401"/>
      <c r="AB28" s="401"/>
      <c r="AC28" s="405"/>
      <c r="AD28" s="405"/>
      <c r="AE28" s="405"/>
      <c r="AF28" s="405"/>
      <c r="AG28" s="405"/>
      <c r="AH28" s="405"/>
      <c r="AI28" s="405"/>
      <c r="AJ28" s="404"/>
      <c r="AK28" s="404"/>
      <c r="AL28" s="405"/>
      <c r="AM28" s="405"/>
      <c r="AN28" s="405"/>
      <c r="AO28" s="405"/>
      <c r="AP28" s="405"/>
      <c r="AQ28" s="405"/>
      <c r="AR28" s="405"/>
      <c r="AS28" s="405"/>
      <c r="AT28" s="405"/>
      <c r="AU28" s="405"/>
      <c r="AV28" s="405"/>
      <c r="AW28" s="405"/>
      <c r="AX28" s="405"/>
      <c r="AY28" s="404"/>
      <c r="AZ28" s="404"/>
      <c r="BA28" s="405"/>
      <c r="BB28" s="405"/>
      <c r="BC28" s="405"/>
      <c r="BD28" s="405"/>
      <c r="BE28" s="405"/>
      <c r="BF28" s="405"/>
      <c r="BG28" s="405"/>
      <c r="BH28" s="405"/>
      <c r="BI28" s="405"/>
      <c r="BJ28" s="405"/>
      <c r="BK28" s="405"/>
      <c r="BL28" s="405"/>
      <c r="BM28" s="405"/>
      <c r="BT28" s="336"/>
      <c r="BU28" s="336"/>
      <c r="BV28" s="336"/>
      <c r="BW28" s="338" t="s">
        <v>745</v>
      </c>
      <c r="BX28" s="338" t="s">
        <v>274</v>
      </c>
      <c r="BY28" s="336"/>
      <c r="BZ28" s="336"/>
      <c r="CA28" s="336"/>
      <c r="CB28" s="336"/>
      <c r="CC28" s="336"/>
      <c r="CD28" s="336"/>
      <c r="CE28" s="336"/>
      <c r="CF28" s="336"/>
    </row>
    <row r="29" spans="1:84" ht="16.5">
      <c r="A29" s="401"/>
      <c r="B29" s="401"/>
      <c r="C29" s="401"/>
      <c r="D29" s="401"/>
      <c r="E29" s="401"/>
      <c r="F29" s="401"/>
      <c r="G29" s="413" t="s">
        <v>847</v>
      </c>
      <c r="H29" s="434"/>
      <c r="I29" s="435"/>
      <c r="J29" s="418"/>
      <c r="K29" s="418"/>
      <c r="L29" s="436" t="s">
        <v>6</v>
      </c>
      <c r="M29" s="437">
        <f>A!M29</f>
        <v>0</v>
      </c>
      <c r="N29" s="427" t="s">
        <v>164</v>
      </c>
      <c r="O29" s="438"/>
      <c r="P29" s="438"/>
      <c r="Q29" s="438"/>
      <c r="R29" s="405"/>
      <c r="S29" s="405"/>
      <c r="T29" s="404"/>
      <c r="U29" s="404"/>
      <c r="V29" s="429"/>
      <c r="W29" s="430" t="s">
        <v>559</v>
      </c>
      <c r="X29" s="431">
        <v>140</v>
      </c>
      <c r="Y29" s="431">
        <v>40</v>
      </c>
      <c r="Z29" s="433" t="s">
        <v>490</v>
      </c>
      <c r="AA29" s="401"/>
      <c r="AB29" s="401"/>
      <c r="AC29" s="405"/>
      <c r="AD29" s="405"/>
      <c r="AE29" s="405"/>
      <c r="AF29" s="405"/>
      <c r="AG29" s="405"/>
      <c r="AH29" s="405"/>
      <c r="AI29" s="405"/>
      <c r="AJ29" s="404"/>
      <c r="AK29" s="404"/>
      <c r="AL29" s="405"/>
      <c r="AM29" s="405"/>
      <c r="AN29" s="405"/>
      <c r="AO29" s="405"/>
      <c r="AP29" s="405"/>
      <c r="AQ29" s="405"/>
      <c r="AR29" s="405"/>
      <c r="AS29" s="405"/>
      <c r="AT29" s="405"/>
      <c r="AU29" s="405"/>
      <c r="AV29" s="405"/>
      <c r="AW29" s="405"/>
      <c r="AX29" s="405"/>
      <c r="AY29" s="404"/>
      <c r="AZ29" s="404"/>
      <c r="BA29" s="405"/>
      <c r="BB29" s="405"/>
      <c r="BC29" s="405"/>
      <c r="BD29" s="405"/>
      <c r="BE29" s="405"/>
      <c r="BF29" s="405"/>
      <c r="BG29" s="405"/>
      <c r="BH29" s="405"/>
      <c r="BI29" s="405"/>
      <c r="BJ29" s="405"/>
      <c r="BK29" s="405"/>
      <c r="BL29" s="405"/>
      <c r="BM29" s="405"/>
      <c r="BT29" s="336"/>
      <c r="BU29" s="336"/>
      <c r="BV29" s="336"/>
      <c r="BW29" s="336"/>
      <c r="BX29" s="338" t="s">
        <v>212</v>
      </c>
      <c r="BY29" s="336"/>
      <c r="BZ29" s="336"/>
      <c r="CA29" s="336"/>
      <c r="CB29" s="336"/>
      <c r="CC29" s="336"/>
      <c r="CD29" s="336"/>
      <c r="CE29" s="336"/>
      <c r="CF29" s="336"/>
    </row>
    <row r="30" spans="1:84" ht="16.5">
      <c r="A30" s="439" t="s">
        <v>514</v>
      </c>
      <c r="B30" s="412"/>
      <c r="C30" s="440"/>
      <c r="D30" s="412"/>
      <c r="E30" s="412"/>
      <c r="F30" s="412"/>
      <c r="H30" s="434"/>
      <c r="I30" s="435"/>
      <c r="J30" s="418"/>
      <c r="K30" s="418"/>
      <c r="L30" s="441" t="s">
        <v>32</v>
      </c>
      <c r="M30" s="814">
        <f>A!M30</f>
        <v>0</v>
      </c>
      <c r="N30" s="442"/>
      <c r="O30" s="443"/>
      <c r="P30" s="444" t="s">
        <v>971</v>
      </c>
      <c r="Q30" s="445">
        <v>1.4</v>
      </c>
      <c r="R30" s="405"/>
      <c r="S30" s="404" t="s">
        <v>388</v>
      </c>
      <c r="T30" s="404"/>
      <c r="U30" s="404"/>
      <c r="V30" s="429"/>
      <c r="W30" s="430" t="s">
        <v>560</v>
      </c>
      <c r="X30" s="431">
        <v>125</v>
      </c>
      <c r="Y30" s="431">
        <v>125</v>
      </c>
      <c r="Z30" s="433" t="s">
        <v>490</v>
      </c>
      <c r="AA30" s="401"/>
      <c r="AB30" s="401"/>
      <c r="AC30" s="405"/>
      <c r="AD30" s="405"/>
      <c r="AE30" s="405"/>
      <c r="AF30" s="405"/>
      <c r="AG30" s="405"/>
      <c r="AH30" s="405"/>
      <c r="AI30" s="404" t="s">
        <v>388</v>
      </c>
      <c r="AJ30" s="404"/>
      <c r="AK30" s="404"/>
      <c r="AL30" s="405"/>
      <c r="AM30" s="405"/>
      <c r="AN30" s="405"/>
      <c r="AO30" s="405"/>
      <c r="AP30" s="405"/>
      <c r="AQ30" s="405"/>
      <c r="AR30" s="405"/>
      <c r="AS30" s="405"/>
      <c r="AT30" s="405"/>
      <c r="AU30" s="405"/>
      <c r="AV30" s="405"/>
      <c r="AW30" s="405"/>
      <c r="AX30" s="404" t="s">
        <v>388</v>
      </c>
      <c r="AY30" s="404"/>
      <c r="AZ30" s="404"/>
      <c r="BA30" s="405"/>
      <c r="BB30" s="405"/>
      <c r="BC30" s="405"/>
      <c r="BD30" s="405"/>
      <c r="BE30" s="405"/>
      <c r="BF30" s="405"/>
      <c r="BG30" s="405"/>
      <c r="BH30" s="405"/>
      <c r="BI30" s="405"/>
      <c r="BJ30" s="405"/>
      <c r="BK30" s="405"/>
      <c r="BL30" s="405"/>
      <c r="BM30" s="405"/>
      <c r="BT30" s="336"/>
      <c r="BU30" s="336"/>
      <c r="BV30" s="336"/>
      <c r="BW30" s="338"/>
      <c r="BX30" s="338" t="s">
        <v>574</v>
      </c>
      <c r="BY30" s="336"/>
      <c r="BZ30" s="336"/>
      <c r="CA30" s="336"/>
      <c r="CB30" s="336"/>
      <c r="CC30" s="336"/>
      <c r="CD30" s="336"/>
      <c r="CE30" s="336"/>
      <c r="CF30" s="336"/>
    </row>
    <row r="31" spans="1:84" ht="16.5">
      <c r="A31" s="446" t="s">
        <v>638</v>
      </c>
      <c r="B31" s="447"/>
      <c r="C31" s="448" t="s">
        <v>513</v>
      </c>
      <c r="D31" s="435"/>
      <c r="E31" s="435"/>
      <c r="F31" s="449"/>
      <c r="G31" s="450"/>
      <c r="H31" s="450"/>
      <c r="I31" s="451" t="s">
        <v>663</v>
      </c>
      <c r="J31" s="450"/>
      <c r="K31" s="450"/>
      <c r="L31" s="452"/>
      <c r="M31" s="447"/>
      <c r="N31" s="442"/>
      <c r="O31" s="443"/>
      <c r="P31" s="444" t="s">
        <v>972</v>
      </c>
      <c r="Q31" s="445">
        <v>1.2</v>
      </c>
      <c r="R31" s="405"/>
      <c r="S31" s="404"/>
      <c r="T31" s="404"/>
      <c r="U31" s="404"/>
      <c r="V31" s="429"/>
      <c r="W31" s="430" t="s">
        <v>561</v>
      </c>
      <c r="X31" s="431">
        <v>115</v>
      </c>
      <c r="Y31" s="431">
        <v>85</v>
      </c>
      <c r="Z31" s="433" t="s">
        <v>490</v>
      </c>
      <c r="AA31" s="401"/>
      <c r="AB31" s="401"/>
      <c r="AC31" s="405"/>
      <c r="AD31" s="405"/>
      <c r="AE31" s="405"/>
      <c r="AF31" s="405"/>
      <c r="AG31" s="405"/>
      <c r="AH31" s="405"/>
      <c r="AI31" s="404"/>
      <c r="AJ31" s="404"/>
      <c r="AK31" s="404"/>
      <c r="AL31" s="405"/>
      <c r="AM31" s="405"/>
      <c r="AN31" s="405"/>
      <c r="AO31" s="405"/>
      <c r="AP31" s="405"/>
      <c r="AQ31" s="405"/>
      <c r="AR31" s="405"/>
      <c r="AS31" s="405"/>
      <c r="AT31" s="405"/>
      <c r="AU31" s="405"/>
      <c r="AV31" s="405"/>
      <c r="AW31" s="405"/>
      <c r="AX31" s="404"/>
      <c r="AY31" s="404"/>
      <c r="AZ31" s="404"/>
      <c r="BA31" s="405"/>
      <c r="BB31" s="405"/>
      <c r="BC31" s="405"/>
      <c r="BD31" s="405"/>
      <c r="BE31" s="405"/>
      <c r="BF31" s="405"/>
      <c r="BG31" s="405"/>
      <c r="BH31" s="405"/>
      <c r="BI31" s="405"/>
      <c r="BJ31" s="405"/>
      <c r="BK31" s="405"/>
      <c r="BL31" s="405"/>
      <c r="BM31" s="405"/>
      <c r="BT31" s="336"/>
      <c r="BU31" s="336"/>
      <c r="BV31" s="336"/>
      <c r="BW31" s="343"/>
      <c r="BX31" s="338" t="s">
        <v>1074</v>
      </c>
      <c r="BY31" s="336"/>
      <c r="BZ31" s="336"/>
      <c r="CA31" s="336"/>
      <c r="CB31" s="336"/>
      <c r="CC31" s="336"/>
      <c r="CD31" s="336"/>
      <c r="CE31" s="336"/>
      <c r="CF31" s="336"/>
    </row>
    <row r="32" spans="1:84" ht="16.5">
      <c r="A32" s="453"/>
      <c r="B32" s="454"/>
      <c r="C32" s="453" t="s">
        <v>834</v>
      </c>
      <c r="D32" s="454"/>
      <c r="E32" s="455" t="s">
        <v>439</v>
      </c>
      <c r="F32" s="456" t="s">
        <v>512</v>
      </c>
      <c r="G32" s="457"/>
      <c r="H32" s="457"/>
      <c r="I32" s="457"/>
      <c r="J32" s="457"/>
      <c r="K32" s="457"/>
      <c r="L32" s="458"/>
      <c r="M32" s="458"/>
      <c r="N32" s="442"/>
      <c r="O32" s="443"/>
      <c r="P32" s="444" t="s">
        <v>171</v>
      </c>
      <c r="Q32" s="445">
        <v>1</v>
      </c>
      <c r="R32" s="405"/>
      <c r="S32" s="404"/>
      <c r="T32" s="404"/>
      <c r="U32" s="404"/>
      <c r="V32" s="429"/>
      <c r="W32" s="430" t="s">
        <v>370</v>
      </c>
      <c r="X32" s="431">
        <v>105</v>
      </c>
      <c r="Y32" s="431">
        <v>35</v>
      </c>
      <c r="Z32" s="433" t="s">
        <v>976</v>
      </c>
      <c r="AA32" s="401"/>
      <c r="AB32" s="401"/>
      <c r="AC32" s="405"/>
      <c r="AD32" s="405"/>
      <c r="AE32" s="405"/>
      <c r="AF32" s="405"/>
      <c r="AG32" s="405"/>
      <c r="AH32" s="405"/>
      <c r="AI32" s="404"/>
      <c r="AJ32" s="404"/>
      <c r="AK32" s="404"/>
      <c r="AL32" s="405"/>
      <c r="AM32" s="405"/>
      <c r="AN32" s="405"/>
      <c r="AO32" s="405"/>
      <c r="AP32" s="405"/>
      <c r="AQ32" s="405"/>
      <c r="AR32" s="405"/>
      <c r="AS32" s="405"/>
      <c r="AT32" s="405"/>
      <c r="AU32" s="405"/>
      <c r="AV32" s="405"/>
      <c r="AW32" s="405"/>
      <c r="AX32" s="404"/>
      <c r="AY32" s="404"/>
      <c r="AZ32" s="404"/>
      <c r="BA32" s="405"/>
      <c r="BB32" s="405"/>
      <c r="BC32" s="405"/>
      <c r="BD32" s="405"/>
      <c r="BE32" s="405"/>
      <c r="BF32" s="405"/>
      <c r="BG32" s="405"/>
      <c r="BH32" s="405"/>
      <c r="BI32" s="405"/>
      <c r="BJ32" s="405"/>
      <c r="BK32" s="405"/>
      <c r="BL32" s="405"/>
      <c r="BM32" s="405"/>
      <c r="BT32" s="336"/>
      <c r="BU32" s="336"/>
      <c r="BV32" s="336"/>
      <c r="BW32" s="338"/>
      <c r="BX32" s="338" t="s">
        <v>1075</v>
      </c>
      <c r="BY32" s="336"/>
      <c r="BZ32" s="336"/>
      <c r="CA32" s="336"/>
      <c r="CB32" s="336"/>
      <c r="CC32" s="336"/>
      <c r="CD32" s="336"/>
      <c r="CE32" s="336"/>
      <c r="CF32" s="336"/>
    </row>
    <row r="33" spans="1:84" ht="16.5">
      <c r="A33" s="417" t="s">
        <v>486</v>
      </c>
      <c r="B33" s="441"/>
      <c r="C33" s="459" t="s">
        <v>1019</v>
      </c>
      <c r="D33" s="460"/>
      <c r="E33" s="399">
        <f>A!E33</f>
        <v>0</v>
      </c>
      <c r="F33" s="399">
        <f>A!F33</f>
        <v>0</v>
      </c>
      <c r="G33" s="399">
        <f>A!G33</f>
        <v>0</v>
      </c>
      <c r="H33" s="425"/>
      <c r="I33" s="425"/>
      <c r="J33" s="425"/>
      <c r="K33" s="425"/>
      <c r="L33" s="425"/>
      <c r="M33" s="425"/>
      <c r="N33" s="403"/>
      <c r="O33" s="403"/>
      <c r="P33" s="462"/>
      <c r="Q33" s="462"/>
      <c r="R33" s="405"/>
      <c r="S33" s="404"/>
      <c r="T33" s="404"/>
      <c r="U33" s="404"/>
      <c r="V33" s="429"/>
      <c r="W33" s="430" t="s">
        <v>698</v>
      </c>
      <c r="X33" s="463">
        <v>150</v>
      </c>
      <c r="Y33" s="463">
        <v>35</v>
      </c>
      <c r="Z33" s="433" t="s">
        <v>490</v>
      </c>
      <c r="AA33" s="401"/>
      <c r="AB33" s="401"/>
      <c r="AC33" s="405"/>
      <c r="AD33" s="405"/>
      <c r="AE33" s="405"/>
      <c r="AF33" s="405"/>
      <c r="AG33" s="405"/>
      <c r="AH33" s="405"/>
      <c r="AI33" s="404"/>
      <c r="AJ33" s="404"/>
      <c r="AK33" s="404"/>
      <c r="AL33" s="405"/>
      <c r="AM33" s="405"/>
      <c r="AN33" s="405"/>
      <c r="AO33" s="405"/>
      <c r="AP33" s="405"/>
      <c r="AQ33" s="405"/>
      <c r="AR33" s="405"/>
      <c r="AS33" s="405"/>
      <c r="AT33" s="405"/>
      <c r="AU33" s="405"/>
      <c r="AV33" s="405"/>
      <c r="AW33" s="405"/>
      <c r="AX33" s="404"/>
      <c r="AY33" s="404"/>
      <c r="AZ33" s="404"/>
      <c r="BA33" s="405"/>
      <c r="BB33" s="405"/>
      <c r="BC33" s="405"/>
      <c r="BD33" s="405"/>
      <c r="BE33" s="405"/>
      <c r="BF33" s="405"/>
      <c r="BG33" s="405"/>
      <c r="BH33" s="405"/>
      <c r="BI33" s="405"/>
      <c r="BJ33" s="405"/>
      <c r="BK33" s="405"/>
      <c r="BL33" s="405"/>
      <c r="BM33" s="405"/>
      <c r="BT33" s="336"/>
      <c r="BU33" s="336"/>
      <c r="BV33" s="336"/>
      <c r="BW33" s="338"/>
      <c r="BX33" s="338" t="s">
        <v>641</v>
      </c>
      <c r="BY33" s="336"/>
      <c r="BZ33" s="336"/>
      <c r="CA33" s="336"/>
      <c r="CB33" s="336"/>
      <c r="CC33" s="336"/>
      <c r="CD33" s="336"/>
      <c r="CE33" s="336"/>
      <c r="CF33" s="336"/>
    </row>
    <row r="34" spans="1:84" ht="16.5">
      <c r="A34" s="417" t="s">
        <v>1295</v>
      </c>
      <c r="B34" s="441"/>
      <c r="C34" s="459" t="s">
        <v>1020</v>
      </c>
      <c r="D34" s="460"/>
      <c r="E34" s="399">
        <f>A!E34</f>
        <v>0</v>
      </c>
      <c r="F34" s="399">
        <f>A!F34</f>
        <v>0</v>
      </c>
      <c r="G34" s="399">
        <f>A!G34</f>
        <v>0</v>
      </c>
      <c r="H34" s="425"/>
      <c r="I34" s="425"/>
      <c r="J34" s="425"/>
      <c r="K34" s="425"/>
      <c r="L34" s="425"/>
      <c r="M34" s="425"/>
      <c r="N34" s="427" t="s">
        <v>170</v>
      </c>
      <c r="O34" s="438"/>
      <c r="P34" s="438"/>
      <c r="Q34" s="438"/>
      <c r="R34" s="405"/>
      <c r="S34" s="404"/>
      <c r="T34" s="404"/>
      <c r="U34" s="404"/>
      <c r="V34" s="429"/>
      <c r="W34" s="430" t="s">
        <v>627</v>
      </c>
      <c r="X34" s="463">
        <v>125</v>
      </c>
      <c r="Y34" s="463">
        <v>25</v>
      </c>
      <c r="Z34" s="433" t="s">
        <v>976</v>
      </c>
      <c r="AA34" s="401"/>
      <c r="AB34" s="401"/>
      <c r="AC34" s="405"/>
      <c r="AD34" s="403"/>
      <c r="AE34" s="403"/>
      <c r="AF34" s="462"/>
      <c r="AG34" s="462"/>
      <c r="AH34" s="405"/>
      <c r="AI34" s="404"/>
      <c r="AJ34" s="404"/>
      <c r="AK34" s="404"/>
      <c r="AL34" s="405"/>
      <c r="AM34" s="405"/>
      <c r="AN34" s="405"/>
      <c r="AO34" s="405"/>
      <c r="AP34" s="405"/>
      <c r="AQ34" s="405"/>
      <c r="AR34" s="405"/>
      <c r="AS34" s="405"/>
      <c r="AT34" s="405"/>
      <c r="AU34" s="405"/>
      <c r="AV34" s="405"/>
      <c r="AW34" s="405"/>
      <c r="AX34" s="404"/>
      <c r="AY34" s="404"/>
      <c r="AZ34" s="404"/>
      <c r="BA34" s="405"/>
      <c r="BB34" s="405"/>
      <c r="BC34" s="405"/>
      <c r="BD34" s="405"/>
      <c r="BE34" s="405"/>
      <c r="BF34" s="405"/>
      <c r="BG34" s="405"/>
      <c r="BH34" s="405"/>
      <c r="BI34" s="405"/>
      <c r="BJ34" s="405"/>
      <c r="BK34" s="405"/>
      <c r="BL34" s="405"/>
      <c r="BM34" s="405"/>
      <c r="BT34" s="336"/>
      <c r="BU34" s="336"/>
      <c r="BV34" s="336"/>
      <c r="BW34" s="338"/>
      <c r="BX34" s="338" t="s">
        <v>642</v>
      </c>
      <c r="BY34" s="336"/>
      <c r="BZ34" s="336"/>
      <c r="CA34" s="336"/>
      <c r="CB34" s="336"/>
      <c r="CC34" s="336"/>
      <c r="CD34" s="336"/>
      <c r="CE34" s="336"/>
      <c r="CF34" s="336"/>
    </row>
    <row r="35" spans="1:84" ht="16.5">
      <c r="A35" s="417" t="s">
        <v>487</v>
      </c>
      <c r="B35" s="441"/>
      <c r="C35" s="459" t="s">
        <v>1019</v>
      </c>
      <c r="D35" s="460"/>
      <c r="E35" s="399">
        <f>A!E35</f>
        <v>0</v>
      </c>
      <c r="F35" s="399">
        <f>A!F35</f>
        <v>0</v>
      </c>
      <c r="G35" s="399">
        <f>A!G35</f>
        <v>0</v>
      </c>
      <c r="H35" s="425"/>
      <c r="I35" s="425"/>
      <c r="J35" s="425"/>
      <c r="K35" s="425"/>
      <c r="L35" s="425"/>
      <c r="M35" s="425"/>
      <c r="N35" s="442"/>
      <c r="O35" s="443"/>
      <c r="P35" s="444" t="s">
        <v>910</v>
      </c>
      <c r="Q35" s="445">
        <v>1</v>
      </c>
      <c r="R35" s="405"/>
      <c r="S35" s="404"/>
      <c r="T35" s="404"/>
      <c r="U35" s="404"/>
      <c r="V35" s="429"/>
      <c r="W35" s="430" t="s">
        <v>437</v>
      </c>
      <c r="X35" s="463">
        <v>130</v>
      </c>
      <c r="Y35" s="463">
        <v>20</v>
      </c>
      <c r="Z35" s="433" t="s">
        <v>976</v>
      </c>
      <c r="AA35" s="414"/>
      <c r="AB35" s="414"/>
      <c r="AC35" s="405"/>
      <c r="AD35" s="427"/>
      <c r="AE35" s="438"/>
      <c r="AF35" s="438"/>
      <c r="AG35" s="438"/>
      <c r="AH35" s="405"/>
      <c r="AI35" s="404"/>
      <c r="AJ35" s="404"/>
      <c r="AK35" s="404"/>
      <c r="AL35" s="405"/>
      <c r="AM35" s="405"/>
      <c r="AN35" s="405"/>
      <c r="AO35" s="405"/>
      <c r="AP35" s="405"/>
      <c r="AQ35" s="405"/>
      <c r="AR35" s="405"/>
      <c r="AS35" s="405"/>
      <c r="AT35" s="405"/>
      <c r="AU35" s="405"/>
      <c r="AV35" s="405"/>
      <c r="AW35" s="405"/>
      <c r="AX35" s="404"/>
      <c r="AY35" s="404"/>
      <c r="AZ35" s="404"/>
      <c r="BA35" s="405"/>
      <c r="BB35" s="405"/>
      <c r="BC35" s="405"/>
      <c r="BD35" s="405"/>
      <c r="BE35" s="405"/>
      <c r="BF35" s="405"/>
      <c r="BG35" s="405"/>
      <c r="BH35" s="405"/>
      <c r="BI35" s="405"/>
      <c r="BJ35" s="405"/>
      <c r="BK35" s="405"/>
      <c r="BL35" s="405"/>
      <c r="BM35" s="405"/>
      <c r="BT35" s="337"/>
      <c r="BU35" s="337"/>
      <c r="BV35" s="337"/>
      <c r="BW35" s="338"/>
      <c r="BX35" s="343"/>
      <c r="BY35" s="337"/>
      <c r="BZ35" s="337"/>
      <c r="CA35" s="337"/>
      <c r="CB35" s="337"/>
      <c r="CC35" s="337"/>
      <c r="CD35" s="337"/>
      <c r="CE35" s="337"/>
      <c r="CF35" s="337"/>
    </row>
    <row r="36" spans="1:84" ht="16.5">
      <c r="A36" s="417" t="s">
        <v>488</v>
      </c>
      <c r="B36" s="441"/>
      <c r="C36" s="459" t="s">
        <v>1021</v>
      </c>
      <c r="D36" s="460"/>
      <c r="E36" s="399">
        <f>A!E36</f>
        <v>0</v>
      </c>
      <c r="F36" s="399">
        <f>A!F36</f>
        <v>0</v>
      </c>
      <c r="G36" s="399">
        <f>A!G36</f>
        <v>0</v>
      </c>
      <c r="H36" s="425"/>
      <c r="I36" s="425"/>
      <c r="J36" s="425"/>
      <c r="K36" s="425"/>
      <c r="L36" s="425"/>
      <c r="M36" s="425"/>
      <c r="N36" s="442"/>
      <c r="O36" s="443"/>
      <c r="P36" s="444" t="s">
        <v>1043</v>
      </c>
      <c r="Q36" s="445">
        <v>0.8</v>
      </c>
      <c r="R36" s="405"/>
      <c r="S36" s="404"/>
      <c r="T36" s="404"/>
      <c r="U36" s="404"/>
      <c r="V36" s="429"/>
      <c r="W36" s="430" t="s">
        <v>644</v>
      </c>
      <c r="X36" s="463">
        <v>90</v>
      </c>
      <c r="Y36" s="463">
        <v>15</v>
      </c>
      <c r="Z36" s="433" t="s">
        <v>976</v>
      </c>
      <c r="AA36" s="414"/>
      <c r="AB36" s="414"/>
      <c r="AC36" s="405"/>
      <c r="AD36" s="405"/>
      <c r="AE36" s="405"/>
      <c r="AF36" s="405"/>
      <c r="AG36" s="405"/>
      <c r="AH36" s="405"/>
      <c r="AI36" s="404"/>
      <c r="AJ36" s="404"/>
      <c r="AK36" s="404"/>
      <c r="AL36" s="405"/>
      <c r="AM36" s="405"/>
      <c r="AN36" s="405"/>
      <c r="AO36" s="405"/>
      <c r="AP36" s="405"/>
      <c r="AQ36" s="405"/>
      <c r="AR36" s="405"/>
      <c r="AS36" s="405"/>
      <c r="AT36" s="405"/>
      <c r="AU36" s="405"/>
      <c r="AV36" s="405"/>
      <c r="AW36" s="405"/>
      <c r="AX36" s="404"/>
      <c r="AY36" s="404"/>
      <c r="AZ36" s="404"/>
      <c r="BA36" s="405"/>
      <c r="BB36" s="405"/>
      <c r="BC36" s="405"/>
      <c r="BD36" s="405"/>
      <c r="BE36" s="405"/>
      <c r="BF36" s="405"/>
      <c r="BG36" s="405"/>
      <c r="BH36" s="405"/>
      <c r="BI36" s="405"/>
      <c r="BJ36" s="405"/>
      <c r="BK36" s="405"/>
      <c r="BL36" s="405"/>
      <c r="BM36" s="405"/>
      <c r="BT36" s="337"/>
      <c r="BU36" s="337"/>
      <c r="BV36" s="337"/>
      <c r="BW36" s="338"/>
      <c r="BX36" s="343"/>
      <c r="BY36" s="337"/>
      <c r="BZ36" s="337"/>
      <c r="CA36" s="337"/>
      <c r="CB36" s="337"/>
      <c r="CC36" s="337"/>
      <c r="CD36" s="337"/>
      <c r="CE36" s="337"/>
      <c r="CF36" s="337"/>
    </row>
    <row r="37" spans="1:84" ht="16.5">
      <c r="A37" s="417" t="s">
        <v>99</v>
      </c>
      <c r="B37" s="441"/>
      <c r="C37" s="459" t="s">
        <v>1022</v>
      </c>
      <c r="D37" s="460"/>
      <c r="E37" s="399">
        <f>A!E37</f>
        <v>0</v>
      </c>
      <c r="F37" s="399">
        <f>A!F37</f>
        <v>0</v>
      </c>
      <c r="G37" s="399">
        <f>A!G37</f>
        <v>0</v>
      </c>
      <c r="H37" s="425"/>
      <c r="I37" s="425"/>
      <c r="J37" s="425"/>
      <c r="K37" s="425"/>
      <c r="L37" s="425"/>
      <c r="M37" s="425"/>
      <c r="N37" s="442"/>
      <c r="O37" s="443"/>
      <c r="P37" s="444" t="s">
        <v>1081</v>
      </c>
      <c r="Q37" s="445">
        <v>0.7</v>
      </c>
      <c r="R37" s="405"/>
      <c r="S37" s="404"/>
      <c r="T37" s="404"/>
      <c r="U37" s="438"/>
      <c r="V37" s="429"/>
      <c r="W37" s="430" t="s">
        <v>790</v>
      </c>
      <c r="X37" s="463">
        <v>90</v>
      </c>
      <c r="Y37" s="463">
        <v>15</v>
      </c>
      <c r="Z37" s="433" t="s">
        <v>976</v>
      </c>
      <c r="AA37" s="414"/>
      <c r="AB37" s="414"/>
      <c r="AC37" s="405"/>
      <c r="AD37" s="405"/>
      <c r="AE37" s="405"/>
      <c r="AF37" s="405"/>
      <c r="AG37" s="405"/>
      <c r="AH37" s="405"/>
      <c r="AI37" s="404"/>
      <c r="AJ37" s="404"/>
      <c r="AK37" s="438"/>
      <c r="AL37" s="405"/>
      <c r="AM37" s="405"/>
      <c r="AN37" s="405"/>
      <c r="AO37" s="405"/>
      <c r="AP37" s="405"/>
      <c r="AQ37" s="405"/>
      <c r="AR37" s="405"/>
      <c r="AS37" s="405"/>
      <c r="AT37" s="405"/>
      <c r="AU37" s="405"/>
      <c r="AV37" s="405"/>
      <c r="AW37" s="405"/>
      <c r="AX37" s="404"/>
      <c r="AY37" s="404"/>
      <c r="AZ37" s="438"/>
      <c r="BA37" s="405"/>
      <c r="BB37" s="405"/>
      <c r="BC37" s="405"/>
      <c r="BD37" s="405"/>
      <c r="BE37" s="405"/>
      <c r="BF37" s="405"/>
      <c r="BG37" s="405"/>
      <c r="BH37" s="405"/>
      <c r="BI37" s="405"/>
      <c r="BJ37" s="405"/>
      <c r="BK37" s="405"/>
      <c r="BL37" s="405"/>
      <c r="BM37" s="405"/>
      <c r="BT37" s="337"/>
      <c r="BU37" s="337"/>
      <c r="BV37" s="337"/>
      <c r="BW37" s="344"/>
      <c r="BX37" s="337"/>
      <c r="BY37" s="337"/>
      <c r="BZ37" s="337"/>
      <c r="CA37" s="337"/>
      <c r="CB37" s="337"/>
      <c r="CC37" s="337"/>
      <c r="CD37" s="337"/>
      <c r="CE37" s="337"/>
      <c r="CF37" s="337"/>
    </row>
    <row r="38" spans="1:84" ht="16.5">
      <c r="A38" s="417" t="s">
        <v>398</v>
      </c>
      <c r="B38" s="441"/>
      <c r="C38" s="459" t="s">
        <v>1023</v>
      </c>
      <c r="D38" s="460"/>
      <c r="E38" s="399">
        <f>A!E38</f>
        <v>0</v>
      </c>
      <c r="F38" s="399">
        <f>A!F38</f>
        <v>0</v>
      </c>
      <c r="G38" s="399">
        <f>A!G38</f>
        <v>0</v>
      </c>
      <c r="H38" s="425"/>
      <c r="I38" s="425"/>
      <c r="J38" s="425"/>
      <c r="K38" s="425"/>
      <c r="L38" s="425"/>
      <c r="M38" s="425"/>
      <c r="N38" s="414"/>
      <c r="O38" s="414"/>
      <c r="P38" s="414"/>
      <c r="Q38" s="414"/>
      <c r="R38" s="405"/>
      <c r="S38" s="404"/>
      <c r="T38" s="404"/>
      <c r="U38" s="403"/>
      <c r="V38" s="429"/>
      <c r="W38" s="430" t="s">
        <v>442</v>
      </c>
      <c r="X38" s="463">
        <v>120</v>
      </c>
      <c r="Y38" s="463">
        <v>50</v>
      </c>
      <c r="Z38" s="433" t="s">
        <v>976</v>
      </c>
      <c r="AA38" s="414"/>
      <c r="AB38" s="414"/>
      <c r="AC38" s="405"/>
      <c r="AD38" s="405"/>
      <c r="AE38" s="405"/>
      <c r="AF38" s="405"/>
      <c r="AG38" s="405"/>
      <c r="AH38" s="405"/>
      <c r="AI38" s="404"/>
      <c r="AJ38" s="404"/>
      <c r="AK38" s="403"/>
      <c r="AL38" s="405"/>
      <c r="AM38" s="405"/>
      <c r="AN38" s="405"/>
      <c r="AO38" s="405"/>
      <c r="AP38" s="405"/>
      <c r="AQ38" s="405"/>
      <c r="AR38" s="405"/>
      <c r="AS38" s="405"/>
      <c r="AT38" s="405"/>
      <c r="AU38" s="405"/>
      <c r="AV38" s="405"/>
      <c r="AW38" s="405"/>
      <c r="AX38" s="404"/>
      <c r="AY38" s="404"/>
      <c r="AZ38" s="403"/>
      <c r="BA38" s="405"/>
      <c r="BB38" s="405"/>
      <c r="BC38" s="405"/>
      <c r="BD38" s="405"/>
      <c r="BE38" s="405"/>
      <c r="BF38" s="405"/>
      <c r="BG38" s="405"/>
      <c r="BH38" s="405"/>
      <c r="BI38" s="405"/>
      <c r="BJ38" s="405"/>
      <c r="BK38" s="405"/>
      <c r="BL38" s="405"/>
      <c r="BM38" s="405"/>
      <c r="BT38" s="337"/>
      <c r="BU38" s="337"/>
      <c r="BV38" s="337"/>
      <c r="BW38" s="337"/>
      <c r="BX38" s="337"/>
      <c r="BY38" s="337"/>
      <c r="BZ38" s="337"/>
      <c r="CA38" s="337"/>
      <c r="CB38" s="337"/>
      <c r="CC38" s="337"/>
      <c r="CD38" s="337"/>
      <c r="CE38" s="337"/>
      <c r="CF38" s="337"/>
    </row>
    <row r="39" spans="1:65" ht="16.5">
      <c r="A39" s="417" t="s">
        <v>657</v>
      </c>
      <c r="B39" s="441"/>
      <c r="C39" s="459" t="s">
        <v>1023</v>
      </c>
      <c r="D39" s="460"/>
      <c r="E39" s="399">
        <f>A!E39</f>
        <v>0</v>
      </c>
      <c r="F39" s="399">
        <f>A!F39</f>
        <v>0</v>
      </c>
      <c r="G39" s="399">
        <f>A!G39</f>
        <v>0</v>
      </c>
      <c r="H39" s="425"/>
      <c r="I39" s="425"/>
      <c r="J39" s="425"/>
      <c r="K39" s="425"/>
      <c r="L39" s="425"/>
      <c r="M39" s="425"/>
      <c r="N39" s="412"/>
      <c r="O39" s="412"/>
      <c r="P39" s="412"/>
      <c r="Q39" s="412"/>
      <c r="R39" s="464" t="s">
        <v>439</v>
      </c>
      <c r="S39" s="464" t="s">
        <v>1183</v>
      </c>
      <c r="T39" s="464" t="s">
        <v>365</v>
      </c>
      <c r="U39" s="412"/>
      <c r="V39" s="405"/>
      <c r="W39" s="405"/>
      <c r="X39" s="405"/>
      <c r="Y39" s="405"/>
      <c r="Z39" s="405"/>
      <c r="AA39" s="405"/>
      <c r="AB39" s="405"/>
      <c r="AC39" s="405"/>
      <c r="AD39" s="405"/>
      <c r="AE39" s="405"/>
      <c r="AF39" s="405"/>
      <c r="AG39" s="405"/>
      <c r="AH39" s="405"/>
      <c r="AI39" s="405"/>
      <c r="AJ39" s="405"/>
      <c r="AK39" s="405"/>
      <c r="AL39" s="405"/>
      <c r="AM39" s="405"/>
      <c r="AN39" s="405"/>
      <c r="AO39" s="405"/>
      <c r="AP39" s="405"/>
      <c r="AQ39" s="405"/>
      <c r="AR39" s="405"/>
      <c r="AS39" s="405"/>
      <c r="AT39" s="405"/>
      <c r="AU39" s="405"/>
      <c r="AV39" s="405"/>
      <c r="AW39" s="405"/>
      <c r="AX39" s="405"/>
      <c r="AY39" s="405"/>
      <c r="AZ39" s="405"/>
      <c r="BA39" s="405"/>
      <c r="BB39" s="405"/>
      <c r="BC39" s="405"/>
      <c r="BD39" s="405"/>
      <c r="BE39" s="405"/>
      <c r="BF39" s="405"/>
      <c r="BG39" s="405"/>
      <c r="BH39" s="405"/>
      <c r="BI39" s="405"/>
      <c r="BJ39" s="405"/>
      <c r="BK39" s="405"/>
      <c r="BL39" s="405"/>
      <c r="BM39" s="405"/>
    </row>
    <row r="40" spans="1:65" ht="16.5">
      <c r="A40" s="417" t="s">
        <v>208</v>
      </c>
      <c r="B40" s="441"/>
      <c r="C40" s="459" t="s">
        <v>1024</v>
      </c>
      <c r="D40" s="460"/>
      <c r="E40" s="399">
        <f>A!E40</f>
        <v>0</v>
      </c>
      <c r="F40" s="399">
        <f>A!F40</f>
        <v>0</v>
      </c>
      <c r="G40" s="399">
        <f>A!G40</f>
        <v>0</v>
      </c>
      <c r="H40" s="425"/>
      <c r="I40" s="425"/>
      <c r="J40" s="425"/>
      <c r="K40" s="425"/>
      <c r="L40" s="425"/>
      <c r="M40" s="425"/>
      <c r="N40" s="427" t="s">
        <v>699</v>
      </c>
      <c r="O40" s="405"/>
      <c r="P40" s="405"/>
      <c r="Q40" s="405"/>
      <c r="R40" s="465"/>
      <c r="S40" s="465" t="s">
        <v>520</v>
      </c>
      <c r="T40" s="465" t="s">
        <v>521</v>
      </c>
      <c r="U40" s="466" t="s">
        <v>522</v>
      </c>
      <c r="V40" s="422" t="s">
        <v>523</v>
      </c>
      <c r="W40" s="405"/>
      <c r="X40" s="405"/>
      <c r="Y40" s="405"/>
      <c r="Z40" s="405"/>
      <c r="AA40" s="405"/>
      <c r="AB40" s="405"/>
      <c r="AC40" s="405"/>
      <c r="AD40" s="405"/>
      <c r="AE40" s="405"/>
      <c r="AF40" s="405"/>
      <c r="AG40" s="405"/>
      <c r="AH40" s="405"/>
      <c r="AI40" s="405"/>
      <c r="AJ40" s="405"/>
      <c r="AK40" s="405"/>
      <c r="AL40" s="405"/>
      <c r="AM40" s="405"/>
      <c r="AN40" s="405"/>
      <c r="AO40" s="405"/>
      <c r="AP40" s="405"/>
      <c r="AQ40" s="405"/>
      <c r="AR40" s="405"/>
      <c r="AS40" s="405"/>
      <c r="AT40" s="405"/>
      <c r="AU40" s="405"/>
      <c r="AV40" s="405"/>
      <c r="AW40" s="405"/>
      <c r="AX40" s="405"/>
      <c r="AY40" s="405"/>
      <c r="AZ40" s="405"/>
      <c r="BA40" s="405"/>
      <c r="BB40" s="405"/>
      <c r="BC40" s="405"/>
      <c r="BD40" s="405"/>
      <c r="BE40" s="405"/>
      <c r="BF40" s="405"/>
      <c r="BG40" s="405"/>
      <c r="BH40" s="405"/>
      <c r="BI40" s="405"/>
      <c r="BJ40" s="405"/>
      <c r="BK40" s="405"/>
      <c r="BL40" s="405"/>
      <c r="BM40" s="405"/>
    </row>
    <row r="41" spans="1:65" ht="16.5">
      <c r="A41" s="417" t="s">
        <v>633</v>
      </c>
      <c r="B41" s="441"/>
      <c r="C41" s="459" t="s">
        <v>1025</v>
      </c>
      <c r="D41" s="460"/>
      <c r="E41" s="399">
        <f>A!E41</f>
        <v>0</v>
      </c>
      <c r="F41" s="399">
        <f>A!F41</f>
        <v>0</v>
      </c>
      <c r="G41" s="399">
        <f>A!G41</f>
        <v>0</v>
      </c>
      <c r="H41" s="425"/>
      <c r="I41" s="425"/>
      <c r="J41" s="425"/>
      <c r="K41" s="425"/>
      <c r="L41" s="425"/>
      <c r="M41" s="425"/>
      <c r="N41" s="428" t="s">
        <v>622</v>
      </c>
      <c r="O41" s="406"/>
      <c r="P41" s="407"/>
      <c r="Q41" s="408"/>
      <c r="R41" s="751">
        <f>Q108</f>
        <v>0</v>
      </c>
      <c r="S41" s="752">
        <v>60</v>
      </c>
      <c r="T41" s="752">
        <v>0.7</v>
      </c>
      <c r="U41" s="753">
        <f>IF($R$41="JA",S41*$F$108,0)</f>
        <v>0</v>
      </c>
      <c r="V41" s="476">
        <f>IF($R$41="JA",T41*$F$108,0)</f>
        <v>0</v>
      </c>
      <c r="W41" s="405"/>
      <c r="X41" s="405"/>
      <c r="Y41" s="405"/>
      <c r="Z41" s="405"/>
      <c r="AA41" s="405"/>
      <c r="AB41" s="405"/>
      <c r="AC41" s="405"/>
      <c r="AD41" s="405"/>
      <c r="AE41" s="405"/>
      <c r="AF41" s="405"/>
      <c r="AG41" s="405"/>
      <c r="AH41" s="405"/>
      <c r="AI41" s="405"/>
      <c r="AJ41" s="405"/>
      <c r="AK41" s="405"/>
      <c r="AL41" s="405"/>
      <c r="AM41" s="405"/>
      <c r="AN41" s="405"/>
      <c r="AO41" s="405"/>
      <c r="AP41" s="405"/>
      <c r="AQ41" s="405"/>
      <c r="AR41" s="405"/>
      <c r="AS41" s="405"/>
      <c r="AT41" s="405"/>
      <c r="AU41" s="405"/>
      <c r="AV41" s="405"/>
      <c r="AW41" s="405"/>
      <c r="AX41" s="405"/>
      <c r="AY41" s="405"/>
      <c r="AZ41" s="405"/>
      <c r="BA41" s="405"/>
      <c r="BB41" s="405"/>
      <c r="BC41" s="405"/>
      <c r="BD41" s="405"/>
      <c r="BE41" s="405"/>
      <c r="BF41" s="405"/>
      <c r="BG41" s="405"/>
      <c r="BH41" s="405"/>
      <c r="BI41" s="405"/>
      <c r="BJ41" s="405"/>
      <c r="BK41" s="405"/>
      <c r="BL41" s="405"/>
      <c r="BM41" s="405"/>
    </row>
    <row r="42" spans="1:65" ht="16.5">
      <c r="A42" s="417" t="s">
        <v>634</v>
      </c>
      <c r="B42" s="441"/>
      <c r="C42" s="459" t="s">
        <v>1026</v>
      </c>
      <c r="D42" s="460"/>
      <c r="E42" s="399">
        <f>A!E42</f>
        <v>0</v>
      </c>
      <c r="F42" s="399">
        <f>A!F42</f>
        <v>0</v>
      </c>
      <c r="G42" s="399">
        <f>A!G42</f>
        <v>0</v>
      </c>
      <c r="H42" s="425"/>
      <c r="I42" s="425"/>
      <c r="J42" s="425"/>
      <c r="K42" s="425"/>
      <c r="L42" s="425"/>
      <c r="M42" s="425"/>
      <c r="N42" s="428" t="s">
        <v>149</v>
      </c>
      <c r="O42" s="406"/>
      <c r="P42" s="407"/>
      <c r="Q42" s="408"/>
      <c r="R42" s="751">
        <f>Q109</f>
        <v>0</v>
      </c>
      <c r="S42" s="752">
        <v>60</v>
      </c>
      <c r="T42" s="752">
        <v>0.7</v>
      </c>
      <c r="U42" s="753">
        <f>IF($R$42="JA",S42*$F$109,0)</f>
        <v>0</v>
      </c>
      <c r="V42" s="476">
        <f>IF($R$42="JA",T42*$F$109,0)</f>
        <v>0</v>
      </c>
      <c r="W42" s="405"/>
      <c r="X42" s="405"/>
      <c r="Y42" s="405"/>
      <c r="Z42" s="405"/>
      <c r="AA42" s="405"/>
      <c r="AB42" s="405"/>
      <c r="AC42" s="405"/>
      <c r="AD42" s="405"/>
      <c r="AE42" s="405"/>
      <c r="AF42" s="405"/>
      <c r="AG42" s="405"/>
      <c r="AH42" s="405"/>
      <c r="AI42" s="405"/>
      <c r="AJ42" s="405"/>
      <c r="AK42" s="405"/>
      <c r="AL42" s="405"/>
      <c r="AM42" s="405"/>
      <c r="AN42" s="405"/>
      <c r="AO42" s="405"/>
      <c r="AP42" s="405"/>
      <c r="AQ42" s="405"/>
      <c r="AR42" s="405"/>
      <c r="AS42" s="405"/>
      <c r="AT42" s="405"/>
      <c r="AU42" s="405"/>
      <c r="AV42" s="405"/>
      <c r="AW42" s="405"/>
      <c r="AX42" s="405"/>
      <c r="AY42" s="405"/>
      <c r="AZ42" s="405"/>
      <c r="BA42" s="405"/>
      <c r="BB42" s="405"/>
      <c r="BC42" s="405"/>
      <c r="BD42" s="405"/>
      <c r="BE42" s="405"/>
      <c r="BF42" s="405"/>
      <c r="BG42" s="405"/>
      <c r="BH42" s="405"/>
      <c r="BI42" s="405"/>
      <c r="BJ42" s="405"/>
      <c r="BK42" s="405"/>
      <c r="BL42" s="405"/>
      <c r="BM42" s="405"/>
    </row>
    <row r="43" spans="1:65" ht="16.5">
      <c r="A43" s="417" t="s">
        <v>653</v>
      </c>
      <c r="B43" s="441"/>
      <c r="C43" s="459" t="s">
        <v>1027</v>
      </c>
      <c r="D43" s="460"/>
      <c r="E43" s="399">
        <f>A!E43</f>
        <v>0</v>
      </c>
      <c r="F43" s="399">
        <f>A!F43</f>
        <v>0</v>
      </c>
      <c r="G43" s="399">
        <f>A!G43</f>
        <v>0</v>
      </c>
      <c r="H43" s="425"/>
      <c r="I43" s="425"/>
      <c r="J43" s="425"/>
      <c r="K43" s="425"/>
      <c r="L43" s="425"/>
      <c r="M43" s="425"/>
      <c r="N43" s="428" t="s">
        <v>150</v>
      </c>
      <c r="O43" s="406"/>
      <c r="P43" s="407"/>
      <c r="Q43" s="408"/>
      <c r="R43" s="751">
        <f>Q110</f>
        <v>0</v>
      </c>
      <c r="S43" s="752">
        <v>60</v>
      </c>
      <c r="T43" s="752">
        <v>0.7</v>
      </c>
      <c r="U43" s="753">
        <f>IF($R$43="JA",S43*$F$110,0)</f>
        <v>0</v>
      </c>
      <c r="V43" s="476">
        <f>IF($R$43="JA",T43*$F$110,0)</f>
        <v>0</v>
      </c>
      <c r="W43" s="405"/>
      <c r="X43" s="405"/>
      <c r="Y43" s="405"/>
      <c r="Z43" s="405"/>
      <c r="AA43" s="405"/>
      <c r="AB43" s="405"/>
      <c r="AC43" s="405"/>
      <c r="AD43" s="405"/>
      <c r="AE43" s="405"/>
      <c r="AF43" s="405"/>
      <c r="AG43" s="405"/>
      <c r="AH43" s="405"/>
      <c r="AI43" s="405"/>
      <c r="AJ43" s="405"/>
      <c r="AK43" s="405"/>
      <c r="AL43" s="405"/>
      <c r="AM43" s="405"/>
      <c r="AN43" s="405"/>
      <c r="AO43" s="405"/>
      <c r="AP43" s="405"/>
      <c r="AQ43" s="405"/>
      <c r="AR43" s="405"/>
      <c r="AS43" s="405"/>
      <c r="AT43" s="405"/>
      <c r="AU43" s="405"/>
      <c r="AV43" s="405"/>
      <c r="AW43" s="405"/>
      <c r="AX43" s="405"/>
      <c r="AY43" s="405"/>
      <c r="AZ43" s="405"/>
      <c r="BA43" s="405"/>
      <c r="BB43" s="405"/>
      <c r="BC43" s="405"/>
      <c r="BD43" s="405"/>
      <c r="BE43" s="405"/>
      <c r="BF43" s="405"/>
      <c r="BG43" s="405"/>
      <c r="BH43" s="405"/>
      <c r="BI43" s="405"/>
      <c r="BJ43" s="405"/>
      <c r="BK43" s="405"/>
      <c r="BL43" s="405"/>
      <c r="BM43" s="405"/>
    </row>
    <row r="44" spans="1:84" ht="16.5">
      <c r="A44" s="417" t="s">
        <v>654</v>
      </c>
      <c r="B44" s="441"/>
      <c r="C44" s="459" t="s">
        <v>1027</v>
      </c>
      <c r="D44" s="460"/>
      <c r="E44" s="399">
        <f>A!E44</f>
        <v>0</v>
      </c>
      <c r="F44" s="399">
        <f>A!F44</f>
        <v>0</v>
      </c>
      <c r="G44" s="399">
        <f>A!G44</f>
        <v>0</v>
      </c>
      <c r="H44" s="425"/>
      <c r="I44" s="425"/>
      <c r="J44" s="425"/>
      <c r="K44" s="425"/>
      <c r="L44" s="425"/>
      <c r="M44" s="425"/>
      <c r="N44" s="428" t="s">
        <v>24</v>
      </c>
      <c r="O44" s="406"/>
      <c r="P44" s="407"/>
      <c r="Q44" s="408"/>
      <c r="R44" s="751">
        <f>Q111</f>
        <v>0</v>
      </c>
      <c r="S44" s="752">
        <v>60</v>
      </c>
      <c r="T44" s="752">
        <v>0.7</v>
      </c>
      <c r="U44" s="753">
        <f>IF($R$44="JA",S44*$F$111,0)</f>
        <v>0</v>
      </c>
      <c r="V44" s="476">
        <f>IF($R$44="JA",T44*$F$111,0)</f>
        <v>0</v>
      </c>
      <c r="W44" s="405"/>
      <c r="X44" s="405"/>
      <c r="Y44" s="405"/>
      <c r="Z44" s="405"/>
      <c r="AA44" s="414"/>
      <c r="AB44" s="414"/>
      <c r="AC44" s="405"/>
      <c r="AD44" s="405"/>
      <c r="AE44" s="405"/>
      <c r="AF44" s="405"/>
      <c r="AG44" s="405"/>
      <c r="AH44" s="405"/>
      <c r="AI44" s="404"/>
      <c r="AJ44" s="404"/>
      <c r="AK44" s="403"/>
      <c r="AL44" s="405"/>
      <c r="AM44" s="405"/>
      <c r="AN44" s="405"/>
      <c r="AO44" s="405"/>
      <c r="AP44" s="405"/>
      <c r="AQ44" s="405"/>
      <c r="AR44" s="405"/>
      <c r="AS44" s="405"/>
      <c r="AT44" s="405"/>
      <c r="AU44" s="405"/>
      <c r="AV44" s="405"/>
      <c r="AW44" s="405"/>
      <c r="AX44" s="404"/>
      <c r="AY44" s="404"/>
      <c r="AZ44" s="403"/>
      <c r="BA44" s="405"/>
      <c r="BB44" s="405"/>
      <c r="BC44" s="405"/>
      <c r="BD44" s="405"/>
      <c r="BE44" s="405"/>
      <c r="BF44" s="405"/>
      <c r="BG44" s="405"/>
      <c r="BH44" s="405"/>
      <c r="BI44" s="405"/>
      <c r="BJ44" s="405"/>
      <c r="BK44" s="405"/>
      <c r="BL44" s="405"/>
      <c r="BM44" s="405"/>
      <c r="BT44" s="337"/>
      <c r="BU44" s="337"/>
      <c r="BV44" s="337"/>
      <c r="BW44" s="337"/>
      <c r="BX44" s="337"/>
      <c r="BY44" s="337"/>
      <c r="BZ44" s="337"/>
      <c r="CA44" s="337"/>
      <c r="CB44" s="337"/>
      <c r="CC44" s="337"/>
      <c r="CD44" s="337"/>
      <c r="CE44" s="337"/>
      <c r="CF44" s="337"/>
    </row>
    <row r="45" spans="1:84" ht="16.5">
      <c r="A45" s="417" t="s">
        <v>655</v>
      </c>
      <c r="B45" s="441"/>
      <c r="C45" s="459" t="s">
        <v>1028</v>
      </c>
      <c r="D45" s="460"/>
      <c r="E45" s="399">
        <f>A!E45</f>
        <v>0</v>
      </c>
      <c r="F45" s="399">
        <f>A!F45</f>
        <v>0</v>
      </c>
      <c r="G45" s="399">
        <f>A!G45</f>
        <v>0</v>
      </c>
      <c r="H45" s="425"/>
      <c r="I45" s="425"/>
      <c r="J45" s="425"/>
      <c r="K45" s="425"/>
      <c r="L45" s="425"/>
      <c r="M45" s="425"/>
      <c r="N45" s="428" t="s">
        <v>524</v>
      </c>
      <c r="O45" s="406"/>
      <c r="P45" s="407"/>
      <c r="Q45" s="408"/>
      <c r="R45" s="754"/>
      <c r="S45" s="755">
        <f>U45</f>
        <v>0</v>
      </c>
      <c r="T45" s="409">
        <f>V45</f>
        <v>0</v>
      </c>
      <c r="U45" s="753">
        <f>SUM(U41:U44)</f>
        <v>0</v>
      </c>
      <c r="V45" s="467">
        <f>SUM(V41:V44)</f>
        <v>0</v>
      </c>
      <c r="W45" s="405"/>
      <c r="X45" s="405"/>
      <c r="Y45" s="405"/>
      <c r="Z45" s="405"/>
      <c r="AA45" s="414"/>
      <c r="AB45" s="414"/>
      <c r="AC45" s="405"/>
      <c r="AD45" s="404"/>
      <c r="AE45" s="404"/>
      <c r="AF45" s="404"/>
      <c r="AG45" s="405"/>
      <c r="AH45" s="405"/>
      <c r="AI45" s="404"/>
      <c r="AJ45" s="404"/>
      <c r="AK45" s="468"/>
      <c r="AL45" s="468"/>
      <c r="AM45" s="405"/>
      <c r="AN45" s="405"/>
      <c r="AO45" s="405"/>
      <c r="AP45" s="405"/>
      <c r="AQ45" s="405"/>
      <c r="AR45" s="405"/>
      <c r="AS45" s="404"/>
      <c r="AT45" s="404"/>
      <c r="AU45" s="404"/>
      <c r="AV45" s="405"/>
      <c r="AW45" s="405"/>
      <c r="AX45" s="404"/>
      <c r="AY45" s="404"/>
      <c r="AZ45" s="468"/>
      <c r="BA45" s="468"/>
      <c r="BB45" s="405"/>
      <c r="BC45" s="405"/>
      <c r="BD45" s="405"/>
      <c r="BE45" s="405"/>
      <c r="BF45" s="405"/>
      <c r="BG45" s="405"/>
      <c r="BH45" s="405"/>
      <c r="BI45" s="405"/>
      <c r="BJ45" s="405"/>
      <c r="BK45" s="405"/>
      <c r="BL45" s="405"/>
      <c r="BM45" s="405"/>
      <c r="BT45" s="337"/>
      <c r="BU45" s="337"/>
      <c r="BV45" s="337"/>
      <c r="BW45" s="337"/>
      <c r="BX45" s="337"/>
      <c r="BY45" s="337"/>
      <c r="BZ45" s="337"/>
      <c r="CA45" s="337"/>
      <c r="CB45" s="337"/>
      <c r="CC45" s="337"/>
      <c r="CD45" s="337"/>
      <c r="CE45" s="337"/>
      <c r="CF45" s="337"/>
    </row>
    <row r="46" spans="1:65" ht="16.5">
      <c r="A46" s="417" t="s">
        <v>656</v>
      </c>
      <c r="B46" s="441"/>
      <c r="C46" s="459" t="s">
        <v>1028</v>
      </c>
      <c r="D46" s="460"/>
      <c r="E46" s="399">
        <f>A!E46</f>
        <v>0</v>
      </c>
      <c r="F46" s="399">
        <f>A!F46</f>
        <v>0</v>
      </c>
      <c r="G46" s="399">
        <f>A!G46</f>
        <v>0</v>
      </c>
      <c r="H46" s="425"/>
      <c r="I46" s="425"/>
      <c r="J46" s="425"/>
      <c r="K46" s="425"/>
      <c r="L46" s="425"/>
      <c r="M46" s="425"/>
      <c r="N46" s="405"/>
      <c r="O46" s="405"/>
      <c r="P46" s="405"/>
      <c r="Q46" s="405"/>
      <c r="R46" s="405"/>
      <c r="S46" s="405"/>
      <c r="T46" s="405"/>
      <c r="U46" s="405"/>
      <c r="V46" s="405"/>
      <c r="W46" s="405"/>
      <c r="X46" s="405"/>
      <c r="Y46" s="405"/>
      <c r="Z46" s="405"/>
      <c r="AA46" s="405"/>
      <c r="AB46" s="405"/>
      <c r="AC46" s="405"/>
      <c r="AD46" s="405"/>
      <c r="AE46" s="405"/>
      <c r="AF46" s="405"/>
      <c r="AG46" s="405"/>
      <c r="AH46" s="405"/>
      <c r="AI46" s="405"/>
      <c r="AJ46" s="405"/>
      <c r="AK46" s="405"/>
      <c r="AL46" s="405"/>
      <c r="AM46" s="405"/>
      <c r="AN46" s="405"/>
      <c r="AO46" s="405"/>
      <c r="AP46" s="405"/>
      <c r="AQ46" s="405"/>
      <c r="AR46" s="405"/>
      <c r="AS46" s="405"/>
      <c r="AT46" s="405"/>
      <c r="AU46" s="405"/>
      <c r="AV46" s="405"/>
      <c r="AW46" s="405"/>
      <c r="AX46" s="405"/>
      <c r="AY46" s="405"/>
      <c r="AZ46" s="405"/>
      <c r="BA46" s="405"/>
      <c r="BB46" s="405"/>
      <c r="BC46" s="405"/>
      <c r="BD46" s="405"/>
      <c r="BE46" s="405"/>
      <c r="BF46" s="405"/>
      <c r="BG46" s="405"/>
      <c r="BH46" s="405"/>
      <c r="BI46" s="405"/>
      <c r="BJ46" s="405"/>
      <c r="BK46" s="405"/>
      <c r="BL46" s="405"/>
      <c r="BM46" s="405"/>
    </row>
    <row r="47" spans="1:65" ht="16.5">
      <c r="A47" s="417" t="s">
        <v>807</v>
      </c>
      <c r="B47" s="441"/>
      <c r="C47" s="459"/>
      <c r="D47" s="460"/>
      <c r="E47" s="399">
        <f>A!E47</f>
        <v>0</v>
      </c>
      <c r="F47" s="399">
        <f>A!F47</f>
        <v>0</v>
      </c>
      <c r="G47" s="399">
        <f>A!G47</f>
        <v>0</v>
      </c>
      <c r="H47" s="425"/>
      <c r="I47" s="425"/>
      <c r="J47" s="425"/>
      <c r="K47" s="425"/>
      <c r="L47" s="425"/>
      <c r="M47" s="425"/>
      <c r="N47" s="405"/>
      <c r="O47" s="405"/>
      <c r="P47" s="405"/>
      <c r="Q47" s="405"/>
      <c r="R47" s="405"/>
      <c r="S47" s="405"/>
      <c r="T47" s="405"/>
      <c r="U47" s="405"/>
      <c r="V47" s="405"/>
      <c r="W47" s="405"/>
      <c r="X47" s="405"/>
      <c r="Y47" s="405"/>
      <c r="Z47" s="405"/>
      <c r="AA47" s="405"/>
      <c r="AB47" s="405"/>
      <c r="AC47" s="405"/>
      <c r="AD47" s="405"/>
      <c r="AE47" s="405"/>
      <c r="AF47" s="405"/>
      <c r="AG47" s="405"/>
      <c r="AH47" s="405"/>
      <c r="AI47" s="405"/>
      <c r="AJ47" s="405"/>
      <c r="AK47" s="405"/>
      <c r="AL47" s="405"/>
      <c r="AM47" s="405"/>
      <c r="AN47" s="405"/>
      <c r="AO47" s="405"/>
      <c r="AP47" s="405"/>
      <c r="AQ47" s="405"/>
      <c r="AR47" s="405"/>
      <c r="AS47" s="405"/>
      <c r="AT47" s="405"/>
      <c r="AU47" s="405"/>
      <c r="AV47" s="405"/>
      <c r="AW47" s="405"/>
      <c r="AX47" s="405"/>
      <c r="AY47" s="405"/>
      <c r="AZ47" s="405"/>
      <c r="BA47" s="405"/>
      <c r="BB47" s="405"/>
      <c r="BC47" s="405"/>
      <c r="BD47" s="405"/>
      <c r="BE47" s="405"/>
      <c r="BF47" s="405"/>
      <c r="BG47" s="405"/>
      <c r="BH47" s="405"/>
      <c r="BI47" s="405"/>
      <c r="BJ47" s="405"/>
      <c r="BK47" s="405"/>
      <c r="BL47" s="405"/>
      <c r="BM47" s="405"/>
    </row>
    <row r="48" spans="1:65" ht="16.5">
      <c r="A48" s="417" t="s">
        <v>807</v>
      </c>
      <c r="B48" s="441"/>
      <c r="C48" s="459"/>
      <c r="D48" s="460"/>
      <c r="E48" s="399">
        <f>A!E48</f>
        <v>0</v>
      </c>
      <c r="F48" s="399">
        <f>A!F48</f>
        <v>0</v>
      </c>
      <c r="G48" s="399">
        <f>A!G48</f>
        <v>0</v>
      </c>
      <c r="H48" s="425"/>
      <c r="I48" s="425"/>
      <c r="J48" s="425"/>
      <c r="K48" s="425"/>
      <c r="L48" s="425"/>
      <c r="M48" s="42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c r="AN48" s="405"/>
      <c r="AO48" s="405"/>
      <c r="AP48" s="405"/>
      <c r="AQ48" s="405"/>
      <c r="AR48" s="405"/>
      <c r="AS48" s="405"/>
      <c r="AT48" s="405"/>
      <c r="AU48" s="405"/>
      <c r="AV48" s="405"/>
      <c r="AW48" s="405"/>
      <c r="AX48" s="405"/>
      <c r="AY48" s="405"/>
      <c r="AZ48" s="405"/>
      <c r="BA48" s="405"/>
      <c r="BB48" s="405"/>
      <c r="BC48" s="405"/>
      <c r="BD48" s="405"/>
      <c r="BE48" s="405"/>
      <c r="BF48" s="405"/>
      <c r="BG48" s="405"/>
      <c r="BH48" s="405"/>
      <c r="BI48" s="405"/>
      <c r="BJ48" s="405"/>
      <c r="BK48" s="405"/>
      <c r="BL48" s="405"/>
      <c r="BM48" s="405"/>
    </row>
    <row r="49" spans="1:65" ht="12.75">
      <c r="A49" s="405"/>
      <c r="B49" s="405"/>
      <c r="C49" s="405"/>
      <c r="D49" s="405"/>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row>
    <row r="50" spans="1:84" ht="18">
      <c r="A50" s="411" t="s">
        <v>704</v>
      </c>
      <c r="B50" s="412"/>
      <c r="C50" s="412"/>
      <c r="D50" s="412"/>
      <c r="E50" s="412"/>
      <c r="F50" s="412"/>
      <c r="G50" s="412"/>
      <c r="H50" s="412"/>
      <c r="I50" s="412"/>
      <c r="J50" s="412"/>
      <c r="K50" s="412"/>
      <c r="L50" s="428" t="s">
        <v>705</v>
      </c>
      <c r="M50" s="469" t="s">
        <v>706</v>
      </c>
      <c r="N50" s="470" t="s">
        <v>937</v>
      </c>
      <c r="O50" s="401"/>
      <c r="P50" s="401"/>
      <c r="Q50" s="401"/>
      <c r="R50" s="401"/>
      <c r="S50" s="414"/>
      <c r="T50" s="414"/>
      <c r="U50" s="414"/>
      <c r="V50" s="414"/>
      <c r="W50" s="414"/>
      <c r="X50" s="414"/>
      <c r="Y50" s="414"/>
      <c r="Z50" s="414"/>
      <c r="AA50" s="414"/>
      <c r="AB50" s="414"/>
      <c r="AC50" s="414"/>
      <c r="AY50" s="414"/>
      <c r="AZ50" s="414"/>
      <c r="BA50" s="414"/>
      <c r="BB50" s="414"/>
      <c r="BC50" s="414"/>
      <c r="BD50" s="414"/>
      <c r="BE50" s="414"/>
      <c r="BF50" s="414"/>
      <c r="BG50" s="414"/>
      <c r="BH50" s="414"/>
      <c r="BI50" s="414"/>
      <c r="BJ50" s="414"/>
      <c r="BK50" s="414"/>
      <c r="BL50" s="414"/>
      <c r="BM50" s="414"/>
      <c r="BN50" s="337"/>
      <c r="BO50" s="337"/>
      <c r="BP50" s="337"/>
      <c r="BQ50" s="337"/>
      <c r="BR50" s="337"/>
      <c r="BS50" s="337"/>
      <c r="BT50" s="337"/>
      <c r="BU50" s="337"/>
      <c r="BV50" s="337"/>
      <c r="BW50" s="337"/>
      <c r="BX50" s="337"/>
      <c r="BY50" s="337"/>
      <c r="BZ50" s="337"/>
      <c r="CA50" s="337"/>
      <c r="CB50" s="337"/>
      <c r="CC50" s="337"/>
      <c r="CD50" s="337"/>
      <c r="CE50" s="337"/>
      <c r="CF50" s="337"/>
    </row>
    <row r="51" spans="1:84" ht="16.5">
      <c r="A51" s="412"/>
      <c r="B51" s="412"/>
      <c r="C51" s="412"/>
      <c r="D51" s="412"/>
      <c r="E51" s="412"/>
      <c r="F51" s="412"/>
      <c r="G51" s="412"/>
      <c r="H51" s="412"/>
      <c r="I51" s="412"/>
      <c r="J51" s="442"/>
      <c r="K51" s="471" t="s">
        <v>707</v>
      </c>
      <c r="L51" s="813">
        <f>A!L51</f>
        <v>0</v>
      </c>
      <c r="M51" s="813">
        <f>A!M51</f>
        <v>0</v>
      </c>
      <c r="N51" s="414"/>
      <c r="O51" s="438"/>
      <c r="P51" s="438"/>
      <c r="Q51" s="438"/>
      <c r="R51" s="438"/>
      <c r="S51" s="438"/>
      <c r="T51" s="438"/>
      <c r="U51" s="438"/>
      <c r="V51" s="438"/>
      <c r="W51" s="405"/>
      <c r="X51" s="405"/>
      <c r="Y51" s="414"/>
      <c r="Z51" s="414"/>
      <c r="AA51" s="414"/>
      <c r="AB51" s="414"/>
      <c r="AC51" s="414"/>
      <c r="AY51" s="405"/>
      <c r="AZ51" s="405"/>
      <c r="BA51" s="405"/>
      <c r="BB51" s="405"/>
      <c r="BC51" s="405"/>
      <c r="BD51" s="405"/>
      <c r="BE51" s="405"/>
      <c r="BF51" s="405"/>
      <c r="BG51" s="405"/>
      <c r="BH51" s="405"/>
      <c r="BI51" s="405"/>
      <c r="BJ51" s="405"/>
      <c r="BK51" s="405"/>
      <c r="BL51" s="414"/>
      <c r="BM51" s="414"/>
      <c r="BN51" s="337"/>
      <c r="BO51" s="337"/>
      <c r="BP51" s="337"/>
      <c r="BQ51" s="337"/>
      <c r="BR51" s="337"/>
      <c r="BS51" s="337"/>
      <c r="BT51" s="337"/>
      <c r="BU51" s="337"/>
      <c r="BV51" s="337"/>
      <c r="BW51" s="337"/>
      <c r="BX51" s="337"/>
      <c r="BY51" s="337"/>
      <c r="BZ51" s="337"/>
      <c r="CA51" s="337"/>
      <c r="CB51" s="337"/>
      <c r="CC51" s="337"/>
      <c r="CD51" s="337"/>
      <c r="CE51" s="337"/>
      <c r="CF51" s="337"/>
    </row>
    <row r="52" spans="1:84" ht="16.5">
      <c r="A52" s="411" t="s">
        <v>708</v>
      </c>
      <c r="B52" s="473"/>
      <c r="C52" s="473"/>
      <c r="D52" s="473"/>
      <c r="E52" s="473"/>
      <c r="F52" s="473"/>
      <c r="G52" s="412"/>
      <c r="H52" s="412"/>
      <c r="I52" s="412"/>
      <c r="J52" s="412"/>
      <c r="K52" s="401"/>
      <c r="L52" s="401"/>
      <c r="M52" s="401"/>
      <c r="N52" s="427" t="s">
        <v>938</v>
      </c>
      <c r="O52" s="405"/>
      <c r="P52" s="405"/>
      <c r="Q52" s="405"/>
      <c r="R52" s="414"/>
      <c r="S52" s="414"/>
      <c r="T52" s="474" t="s">
        <v>1029</v>
      </c>
      <c r="U52" s="414"/>
      <c r="V52" s="405"/>
      <c r="W52" s="405"/>
      <c r="X52" s="405"/>
      <c r="Y52" s="414"/>
      <c r="Z52" s="414"/>
      <c r="AA52" s="414"/>
      <c r="AB52" s="414"/>
      <c r="AC52" s="414"/>
      <c r="AY52" s="405"/>
      <c r="AZ52" s="405"/>
      <c r="BA52" s="405"/>
      <c r="BB52" s="405"/>
      <c r="BC52" s="405"/>
      <c r="BD52" s="405"/>
      <c r="BE52" s="405"/>
      <c r="BF52" s="405"/>
      <c r="BG52" s="405"/>
      <c r="BH52" s="405"/>
      <c r="BI52" s="405"/>
      <c r="BJ52" s="405"/>
      <c r="BK52" s="405"/>
      <c r="BL52" s="414"/>
      <c r="BM52" s="414"/>
      <c r="BN52" s="337"/>
      <c r="BO52" s="337"/>
      <c r="BP52" s="337"/>
      <c r="BQ52" s="337"/>
      <c r="BR52" s="337"/>
      <c r="BS52" s="337"/>
      <c r="BT52" s="337"/>
      <c r="BU52" s="337"/>
      <c r="BV52" s="337"/>
      <c r="BW52" s="337"/>
      <c r="BX52" s="337"/>
      <c r="BY52" s="337"/>
      <c r="BZ52" s="337"/>
      <c r="CA52" s="337"/>
      <c r="CB52" s="337"/>
      <c r="CC52" s="337"/>
      <c r="CD52" s="337"/>
      <c r="CE52" s="337"/>
      <c r="CF52" s="337"/>
    </row>
    <row r="53" spans="1:84" ht="16.5">
      <c r="A53" s="417" t="s">
        <v>1161</v>
      </c>
      <c r="B53" s="418"/>
      <c r="C53" s="418"/>
      <c r="D53" s="399">
        <f>A!D53</f>
        <v>0</v>
      </c>
      <c r="E53" s="478"/>
      <c r="F53" s="478"/>
      <c r="G53" s="425"/>
      <c r="H53" s="425"/>
      <c r="I53" s="425"/>
      <c r="J53" s="425"/>
      <c r="K53" s="425"/>
      <c r="L53" s="425"/>
      <c r="M53" s="479"/>
      <c r="N53" s="480"/>
      <c r="O53" s="407"/>
      <c r="P53" s="471" t="s">
        <v>626</v>
      </c>
      <c r="Q53" s="408"/>
      <c r="R53" s="414"/>
      <c r="S53" s="414"/>
      <c r="T53" s="412"/>
      <c r="U53" s="412"/>
      <c r="V53" s="428" t="s">
        <v>52</v>
      </c>
      <c r="W53" s="469" t="s">
        <v>298</v>
      </c>
      <c r="X53" s="405"/>
      <c r="Y53" s="414"/>
      <c r="Z53" s="414"/>
      <c r="AA53" s="414"/>
      <c r="AB53" s="414"/>
      <c r="AC53" s="414"/>
      <c r="AY53" s="405"/>
      <c r="AZ53" s="405"/>
      <c r="BA53" s="405"/>
      <c r="BB53" s="405"/>
      <c r="BC53" s="405"/>
      <c r="BD53" s="405"/>
      <c r="BE53" s="405"/>
      <c r="BF53" s="405"/>
      <c r="BG53" s="405"/>
      <c r="BH53" s="405"/>
      <c r="BI53" s="405"/>
      <c r="BJ53" s="405"/>
      <c r="BK53" s="405"/>
      <c r="BL53" s="414"/>
      <c r="BM53" s="414"/>
      <c r="BN53" s="337"/>
      <c r="BO53" s="337"/>
      <c r="BP53" s="337"/>
      <c r="BQ53" s="337"/>
      <c r="BR53" s="337"/>
      <c r="BS53" s="337"/>
      <c r="BT53" s="337"/>
      <c r="BU53" s="337"/>
      <c r="BV53" s="337"/>
      <c r="BW53" s="337"/>
      <c r="BX53" s="337"/>
      <c r="BY53" s="337"/>
      <c r="BZ53" s="337"/>
      <c r="CA53" s="337"/>
      <c r="CB53" s="337"/>
      <c r="CC53" s="337"/>
      <c r="CD53" s="337"/>
      <c r="CE53" s="337"/>
      <c r="CF53" s="337"/>
    </row>
    <row r="54" spans="1:84" ht="18">
      <c r="A54" s="417" t="s">
        <v>1162</v>
      </c>
      <c r="B54" s="418"/>
      <c r="C54" s="418"/>
      <c r="D54" s="399">
        <f>A!D54</f>
        <v>0</v>
      </c>
      <c r="E54" s="478"/>
      <c r="F54" s="478"/>
      <c r="G54" s="425"/>
      <c r="H54" s="425"/>
      <c r="I54" s="425"/>
      <c r="J54" s="425"/>
      <c r="K54" s="425"/>
      <c r="L54" s="425"/>
      <c r="M54" s="479"/>
      <c r="N54" s="485" t="s">
        <v>299</v>
      </c>
      <c r="O54" s="428" t="s">
        <v>300</v>
      </c>
      <c r="P54" s="428" t="s">
        <v>301</v>
      </c>
      <c r="Q54" s="428" t="s">
        <v>302</v>
      </c>
      <c r="R54" s="414"/>
      <c r="S54" s="414"/>
      <c r="T54" s="442"/>
      <c r="U54" s="486" t="s">
        <v>303</v>
      </c>
      <c r="V54" s="487">
        <v>1.08</v>
      </c>
      <c r="W54" s="487">
        <v>1.08</v>
      </c>
      <c r="X54" s="405"/>
      <c r="Y54" s="414"/>
      <c r="Z54" s="414"/>
      <c r="AA54" s="414"/>
      <c r="AB54" s="414"/>
      <c r="AC54" s="414"/>
      <c r="BD54" s="405"/>
      <c r="BE54" s="405"/>
      <c r="BF54" s="405"/>
      <c r="BG54" s="405"/>
      <c r="BH54" s="405"/>
      <c r="BI54" s="405"/>
      <c r="BJ54" s="405"/>
      <c r="BK54" s="405"/>
      <c r="BL54" s="414"/>
      <c r="BM54" s="414"/>
      <c r="BN54" s="337"/>
      <c r="BO54" s="337"/>
      <c r="BP54" s="337"/>
      <c r="BQ54" s="337"/>
      <c r="BR54" s="337"/>
      <c r="BS54" s="337"/>
      <c r="BT54" s="337"/>
      <c r="BU54" s="337"/>
      <c r="BV54" s="337"/>
      <c r="BW54" s="337"/>
      <c r="BX54" s="337"/>
      <c r="BY54" s="337"/>
      <c r="BZ54" s="337"/>
      <c r="CA54" s="337"/>
      <c r="CB54" s="337"/>
      <c r="CC54" s="337"/>
      <c r="CD54" s="337"/>
      <c r="CE54" s="337"/>
      <c r="CF54" s="337"/>
    </row>
    <row r="55" spans="1:84" ht="16.5">
      <c r="A55" s="417" t="s">
        <v>395</v>
      </c>
      <c r="B55" s="418"/>
      <c r="C55" s="418"/>
      <c r="D55" s="399">
        <f>A!D55</f>
        <v>0</v>
      </c>
      <c r="E55" s="478"/>
      <c r="F55" s="478"/>
      <c r="G55" s="425"/>
      <c r="H55" s="425"/>
      <c r="I55" s="425"/>
      <c r="J55" s="425"/>
      <c r="K55" s="425"/>
      <c r="L55" s="425"/>
      <c r="M55" s="479"/>
      <c r="N55" s="463">
        <f>$D$62</f>
        <v>0</v>
      </c>
      <c r="O55" s="463">
        <f>$D$69</f>
        <v>0</v>
      </c>
      <c r="P55" s="463">
        <f>$O$55*$W$55-$Q$55</f>
        <v>0</v>
      </c>
      <c r="Q55" s="491">
        <f>$CH$36</f>
        <v>0</v>
      </c>
      <c r="R55" s="414"/>
      <c r="S55" s="414"/>
      <c r="T55" s="442"/>
      <c r="U55" s="486" t="s">
        <v>217</v>
      </c>
      <c r="V55" s="487"/>
      <c r="W55" s="487">
        <v>0.97</v>
      </c>
      <c r="X55" s="405"/>
      <c r="Y55" s="414"/>
      <c r="Z55" s="414"/>
      <c r="AA55" s="414"/>
      <c r="AB55" s="414"/>
      <c r="AC55" s="414"/>
      <c r="BD55" s="405"/>
      <c r="BE55" s="405"/>
      <c r="BF55" s="405"/>
      <c r="BG55" s="405"/>
      <c r="BH55" s="405"/>
      <c r="BI55" s="405"/>
      <c r="BJ55" s="405"/>
      <c r="BK55" s="405"/>
      <c r="BL55" s="414"/>
      <c r="BM55" s="414"/>
      <c r="BN55" s="337"/>
      <c r="BO55" s="337"/>
      <c r="BP55" s="337"/>
      <c r="BQ55" s="337"/>
      <c r="BR55" s="337"/>
      <c r="BS55" s="337"/>
      <c r="BT55" s="337"/>
      <c r="BU55" s="337"/>
      <c r="BV55" s="337"/>
      <c r="BW55" s="337"/>
      <c r="BX55" s="337"/>
      <c r="BY55" s="337"/>
      <c r="BZ55" s="337"/>
      <c r="CA55" s="337"/>
      <c r="CB55" s="337"/>
      <c r="CC55" s="337"/>
      <c r="CD55" s="337"/>
      <c r="CE55" s="337"/>
      <c r="CF55" s="337"/>
    </row>
    <row r="56" spans="1:84" ht="16.5">
      <c r="A56" s="417" t="s">
        <v>1213</v>
      </c>
      <c r="B56" s="418"/>
      <c r="C56" s="418"/>
      <c r="D56" s="399">
        <f>A!D56</f>
        <v>0</v>
      </c>
      <c r="E56" s="478"/>
      <c r="F56" s="478"/>
      <c r="G56" s="425"/>
      <c r="H56" s="425"/>
      <c r="I56" s="425"/>
      <c r="J56" s="425"/>
      <c r="K56" s="425"/>
      <c r="L56" s="425"/>
      <c r="M56" s="479"/>
      <c r="N56" s="492" t="s">
        <v>852</v>
      </c>
      <c r="O56" s="492" t="s">
        <v>853</v>
      </c>
      <c r="P56" s="492" t="s">
        <v>849</v>
      </c>
      <c r="Q56" s="405"/>
      <c r="R56" s="414"/>
      <c r="S56" s="414"/>
      <c r="T56" s="438"/>
      <c r="U56" s="438"/>
      <c r="V56" s="438"/>
      <c r="W56" s="438"/>
      <c r="X56" s="405"/>
      <c r="Y56" s="414"/>
      <c r="Z56" s="414"/>
      <c r="AA56" s="414"/>
      <c r="AB56" s="414"/>
      <c r="AC56" s="414"/>
      <c r="BD56" s="405"/>
      <c r="BE56" s="405"/>
      <c r="BF56" s="405"/>
      <c r="BG56" s="405"/>
      <c r="BH56" s="405"/>
      <c r="BI56" s="405"/>
      <c r="BJ56" s="405"/>
      <c r="BK56" s="405"/>
      <c r="BL56" s="414"/>
      <c r="BM56" s="414"/>
      <c r="BN56" s="337"/>
      <c r="BO56" s="337"/>
      <c r="BP56" s="337"/>
      <c r="BQ56" s="337"/>
      <c r="BR56" s="337"/>
      <c r="BS56" s="337"/>
      <c r="BT56" s="337"/>
      <c r="BU56" s="337"/>
      <c r="BV56" s="337"/>
      <c r="BW56" s="337"/>
      <c r="BX56" s="337"/>
      <c r="BY56" s="337"/>
      <c r="BZ56" s="337"/>
      <c r="CA56" s="337"/>
      <c r="CB56" s="337"/>
      <c r="CC56" s="337"/>
      <c r="CD56" s="337"/>
      <c r="CE56" s="337"/>
      <c r="CF56" s="337"/>
    </row>
    <row r="57" spans="1:84" ht="16.5">
      <c r="A57" s="417" t="s">
        <v>397</v>
      </c>
      <c r="B57" s="418"/>
      <c r="C57" s="418"/>
      <c r="D57" s="399">
        <f>A!D57</f>
        <v>0</v>
      </c>
      <c r="E57" s="478"/>
      <c r="F57" s="478"/>
      <c r="G57" s="425"/>
      <c r="H57" s="425"/>
      <c r="I57" s="425"/>
      <c r="J57" s="425"/>
      <c r="K57" s="425"/>
      <c r="L57" s="425"/>
      <c r="M57" s="479"/>
      <c r="N57" s="494" t="e">
        <f>$O$57*$V$54</f>
        <v>#DIV/0!</v>
      </c>
      <c r="O57" s="494" t="e">
        <f>$P$55/$O$55</f>
        <v>#DIV/0!</v>
      </c>
      <c r="P57" s="494" t="e">
        <f>$P$55/$P$55</f>
        <v>#DIV/0!</v>
      </c>
      <c r="Q57" s="405"/>
      <c r="R57" s="414"/>
      <c r="S57" s="414"/>
      <c r="T57" s="405"/>
      <c r="U57" s="405"/>
      <c r="V57" s="405"/>
      <c r="W57" s="405"/>
      <c r="X57" s="405"/>
      <c r="Y57" s="414"/>
      <c r="Z57" s="414"/>
      <c r="AA57" s="414"/>
      <c r="AB57" s="414"/>
      <c r="AC57" s="414"/>
      <c r="BD57" s="405"/>
      <c r="BE57" s="405"/>
      <c r="BF57" s="405"/>
      <c r="BG57" s="405"/>
      <c r="BH57" s="405"/>
      <c r="BI57" s="405"/>
      <c r="BJ57" s="405"/>
      <c r="BK57" s="405"/>
      <c r="BL57" s="414"/>
      <c r="BM57" s="414"/>
      <c r="BN57" s="337"/>
      <c r="BO57" s="337"/>
      <c r="BP57" s="337"/>
      <c r="BQ57" s="337"/>
      <c r="BR57" s="337"/>
      <c r="BS57" s="337"/>
      <c r="BT57" s="337"/>
      <c r="BU57" s="337"/>
      <c r="BV57" s="337"/>
      <c r="BW57" s="337"/>
      <c r="BX57" s="337"/>
      <c r="BY57" s="337"/>
      <c r="BZ57" s="337"/>
      <c r="CA57" s="337"/>
      <c r="CB57" s="337"/>
      <c r="CC57" s="337"/>
      <c r="CD57" s="337"/>
      <c r="CE57" s="337"/>
      <c r="CF57" s="337"/>
    </row>
    <row r="58" spans="1:84" ht="16.5">
      <c r="A58" s="417" t="s">
        <v>472</v>
      </c>
      <c r="B58" s="418"/>
      <c r="C58" s="418"/>
      <c r="D58" s="399">
        <f>A!D58</f>
        <v>0</v>
      </c>
      <c r="E58" s="478"/>
      <c r="F58" s="478"/>
      <c r="G58" s="425"/>
      <c r="H58" s="425"/>
      <c r="I58" s="425"/>
      <c r="J58" s="425"/>
      <c r="K58" s="425"/>
      <c r="L58" s="425"/>
      <c r="M58" s="479"/>
      <c r="N58" s="401"/>
      <c r="O58" s="401"/>
      <c r="P58" s="414"/>
      <c r="Q58" s="414"/>
      <c r="R58" s="414"/>
      <c r="S58" s="414"/>
      <c r="T58" s="414"/>
      <c r="U58" s="414"/>
      <c r="V58" s="414"/>
      <c r="W58" s="414"/>
      <c r="X58" s="414"/>
      <c r="Y58" s="414"/>
      <c r="Z58" s="414"/>
      <c r="AA58" s="414"/>
      <c r="AB58" s="414"/>
      <c r="AC58" s="414"/>
      <c r="BD58" s="405"/>
      <c r="BE58" s="405"/>
      <c r="BF58" s="405"/>
      <c r="BG58" s="405"/>
      <c r="BH58" s="405"/>
      <c r="BI58" s="405"/>
      <c r="BJ58" s="405"/>
      <c r="BK58" s="405"/>
      <c r="BL58" s="414"/>
      <c r="BM58" s="414"/>
      <c r="BN58" s="337"/>
      <c r="BO58" s="337"/>
      <c r="BP58" s="337"/>
      <c r="BQ58" s="337"/>
      <c r="BR58" s="337"/>
      <c r="BS58" s="337"/>
      <c r="BT58" s="337"/>
      <c r="BU58" s="337"/>
      <c r="BV58" s="337"/>
      <c r="BW58" s="337"/>
      <c r="BX58" s="337"/>
      <c r="BY58" s="337"/>
      <c r="BZ58" s="337"/>
      <c r="CA58" s="337"/>
      <c r="CB58" s="337"/>
      <c r="CC58" s="337"/>
      <c r="CD58" s="337"/>
      <c r="CE58" s="337"/>
      <c r="CF58" s="337"/>
    </row>
    <row r="59" spans="1:84" ht="16.5">
      <c r="A59" s="417" t="s">
        <v>473</v>
      </c>
      <c r="B59" s="418"/>
      <c r="C59" s="418"/>
      <c r="D59" s="399">
        <f>A!D59</f>
        <v>0</v>
      </c>
      <c r="E59" s="478"/>
      <c r="F59" s="478"/>
      <c r="G59" s="425"/>
      <c r="H59" s="425"/>
      <c r="I59" s="425"/>
      <c r="J59" s="425"/>
      <c r="K59" s="425"/>
      <c r="L59" s="425"/>
      <c r="M59" s="479"/>
      <c r="N59" s="427" t="s">
        <v>214</v>
      </c>
      <c r="O59" s="495"/>
      <c r="P59" s="495"/>
      <c r="Q59" s="405"/>
      <c r="R59" s="405"/>
      <c r="S59" s="414"/>
      <c r="Y59" s="414"/>
      <c r="Z59" s="414"/>
      <c r="AA59" s="414"/>
      <c r="AB59" s="414"/>
      <c r="AC59" s="414"/>
      <c r="BD59" s="405"/>
      <c r="BE59" s="405"/>
      <c r="BF59" s="405"/>
      <c r="BG59" s="405"/>
      <c r="BH59" s="405"/>
      <c r="BI59" s="405"/>
      <c r="BJ59" s="405"/>
      <c r="BK59" s="405"/>
      <c r="BL59" s="414"/>
      <c r="BM59" s="414"/>
      <c r="BN59" s="337"/>
      <c r="BO59" s="337"/>
      <c r="BP59" s="337"/>
      <c r="BQ59" s="337"/>
      <c r="BR59" s="337"/>
      <c r="BS59" s="337"/>
      <c r="BT59" s="337"/>
      <c r="BU59" s="337"/>
      <c r="BV59" s="337"/>
      <c r="BW59" s="337"/>
      <c r="BX59" s="337"/>
      <c r="BY59" s="337"/>
      <c r="BZ59" s="337"/>
      <c r="CA59" s="337"/>
      <c r="CB59" s="337"/>
      <c r="CC59" s="337"/>
      <c r="CD59" s="337"/>
      <c r="CE59" s="337"/>
      <c r="CF59" s="337"/>
    </row>
    <row r="60" spans="1:84" ht="16.5">
      <c r="A60" s="417" t="s">
        <v>1245</v>
      </c>
      <c r="B60" s="418"/>
      <c r="C60" s="418"/>
      <c r="D60" s="399">
        <f>A!D60</f>
        <v>0</v>
      </c>
      <c r="E60" s="497"/>
      <c r="F60" s="478"/>
      <c r="G60" s="425"/>
      <c r="H60" s="425"/>
      <c r="I60" s="425"/>
      <c r="J60" s="425"/>
      <c r="K60" s="425"/>
      <c r="L60" s="425"/>
      <c r="M60" s="479"/>
      <c r="N60" s="406"/>
      <c r="O60" s="498" t="s">
        <v>715</v>
      </c>
      <c r="P60" s="407"/>
      <c r="Q60" s="499"/>
      <c r="R60" s="483" t="s">
        <v>716</v>
      </c>
      <c r="S60" s="414"/>
      <c r="Y60" s="414"/>
      <c r="Z60" s="414"/>
      <c r="AA60" s="414"/>
      <c r="AB60" s="414"/>
      <c r="AC60" s="414"/>
      <c r="BD60" s="405"/>
      <c r="BE60" s="405"/>
      <c r="BF60" s="405"/>
      <c r="BG60" s="405"/>
      <c r="BH60" s="405"/>
      <c r="BI60" s="405"/>
      <c r="BJ60" s="405"/>
      <c r="BK60" s="405"/>
      <c r="BL60" s="414"/>
      <c r="BM60" s="414"/>
      <c r="BN60" s="337"/>
      <c r="BO60" s="337"/>
      <c r="BP60" s="337"/>
      <c r="BQ60" s="337"/>
      <c r="BR60" s="337"/>
      <c r="BS60" s="337"/>
      <c r="BT60" s="337"/>
      <c r="BU60" s="337"/>
      <c r="BV60" s="337"/>
      <c r="BW60" s="337"/>
      <c r="BX60" s="337"/>
      <c r="BY60" s="337"/>
      <c r="BZ60" s="337"/>
      <c r="CA60" s="337"/>
      <c r="CB60" s="337"/>
      <c r="CC60" s="337"/>
      <c r="CD60" s="337"/>
      <c r="CE60" s="337"/>
      <c r="CF60" s="337"/>
    </row>
    <row r="61" spans="1:84" ht="17.25" thickBot="1">
      <c r="A61" s="417" t="s">
        <v>1091</v>
      </c>
      <c r="B61" s="418"/>
      <c r="C61" s="418"/>
      <c r="D61" s="399">
        <f>A!D61</f>
        <v>0</v>
      </c>
      <c r="E61" s="399">
        <f>A!E61</f>
        <v>0</v>
      </c>
      <c r="F61" s="478"/>
      <c r="G61" s="425"/>
      <c r="H61" s="425"/>
      <c r="I61" s="425"/>
      <c r="J61" s="425"/>
      <c r="K61" s="425"/>
      <c r="L61" s="425"/>
      <c r="M61" s="479"/>
      <c r="N61" s="428" t="s">
        <v>351</v>
      </c>
      <c r="O61" s="501" t="s">
        <v>352</v>
      </c>
      <c r="P61" s="501" t="s">
        <v>337</v>
      </c>
      <c r="Q61" s="501" t="s">
        <v>360</v>
      </c>
      <c r="R61" s="490" t="s">
        <v>159</v>
      </c>
      <c r="S61" s="414"/>
      <c r="Y61" s="414"/>
      <c r="Z61" s="414"/>
      <c r="AA61" s="414"/>
      <c r="AB61" s="414"/>
      <c r="AC61" s="414"/>
      <c r="BD61" s="405"/>
      <c r="BE61" s="405"/>
      <c r="BF61" s="405"/>
      <c r="BG61" s="405"/>
      <c r="BH61" s="405"/>
      <c r="BI61" s="405"/>
      <c r="BJ61" s="405"/>
      <c r="BK61" s="405"/>
      <c r="BL61" s="414"/>
      <c r="BM61" s="414"/>
      <c r="BN61" s="337"/>
      <c r="BO61" s="337"/>
      <c r="BP61" s="337"/>
      <c r="BQ61" s="337"/>
      <c r="BR61" s="337"/>
      <c r="BS61" s="337"/>
      <c r="BT61" s="337"/>
      <c r="BU61" s="337"/>
      <c r="BV61" s="337"/>
      <c r="BW61" s="337"/>
      <c r="BX61" s="337"/>
      <c r="BY61" s="337"/>
      <c r="BZ61" s="337"/>
      <c r="CA61" s="337"/>
      <c r="CB61" s="337"/>
      <c r="CC61" s="337"/>
      <c r="CD61" s="337"/>
      <c r="CE61" s="337"/>
      <c r="CF61" s="337"/>
    </row>
    <row r="62" spans="1:84" ht="18" thickBot="1" thickTop="1">
      <c r="A62" s="406" t="s">
        <v>1311</v>
      </c>
      <c r="B62" s="407"/>
      <c r="C62" s="407"/>
      <c r="D62" s="502">
        <f>A!D62</f>
        <v>0</v>
      </c>
      <c r="E62" s="503" t="s">
        <v>737</v>
      </c>
      <c r="F62" s="418"/>
      <c r="G62" s="418"/>
      <c r="H62" s="504">
        <f>A!$H$62</f>
        <v>0</v>
      </c>
      <c r="I62" s="505">
        <f>IF($D$62&gt;0,$D$62,$H$62*$V$54)</f>
        <v>0</v>
      </c>
      <c r="J62" s="422" t="s">
        <v>358</v>
      </c>
      <c r="K62" s="404"/>
      <c r="L62" s="404"/>
      <c r="M62" s="404"/>
      <c r="N62" s="491">
        <f>$I$204</f>
        <v>0</v>
      </c>
      <c r="O62" s="506">
        <f>$I$205</f>
        <v>0</v>
      </c>
      <c r="P62" s="507"/>
      <c r="Q62" s="507"/>
      <c r="R62" s="508" t="e">
        <f>$N$62/$O$62</f>
        <v>#DIV/0!</v>
      </c>
      <c r="S62" s="405"/>
      <c r="T62" s="405"/>
      <c r="U62" s="401"/>
      <c r="V62" s="401"/>
      <c r="W62" s="401"/>
      <c r="X62" s="405"/>
      <c r="Y62" s="405"/>
      <c r="Z62" s="405"/>
      <c r="AA62" s="401"/>
      <c r="AB62" s="401"/>
      <c r="AC62" s="401"/>
      <c r="BE62" s="405"/>
      <c r="BF62" s="405"/>
      <c r="BG62" s="405"/>
      <c r="BH62" s="405"/>
      <c r="BI62" s="405"/>
      <c r="BJ62" s="405"/>
      <c r="BK62" s="405"/>
      <c r="BL62" s="401"/>
      <c r="BM62" s="401"/>
      <c r="BN62" s="336"/>
      <c r="BO62" s="336"/>
      <c r="BP62" s="336"/>
      <c r="BQ62" s="336"/>
      <c r="BR62" s="336"/>
      <c r="BS62" s="336"/>
      <c r="BT62" s="336"/>
      <c r="BU62" s="336"/>
      <c r="BV62" s="336"/>
      <c r="BW62" s="336"/>
      <c r="BX62" s="336"/>
      <c r="BY62" s="336"/>
      <c r="BZ62" s="336"/>
      <c r="CA62" s="336"/>
      <c r="CB62" s="336"/>
      <c r="CC62" s="336"/>
      <c r="CD62" s="336"/>
      <c r="CE62" s="336"/>
      <c r="CF62" s="336"/>
    </row>
    <row r="63" spans="1:84" ht="17.25" thickTop="1">
      <c r="A63" s="406" t="s">
        <v>850</v>
      </c>
      <c r="B63" s="407"/>
      <c r="C63" s="509"/>
      <c r="D63" s="815">
        <f>A!D63</f>
        <v>1</v>
      </c>
      <c r="E63" s="404"/>
      <c r="F63" s="404"/>
      <c r="G63" s="404"/>
      <c r="H63" s="404"/>
      <c r="I63" s="404"/>
      <c r="J63" s="404"/>
      <c r="K63" s="404"/>
      <c r="L63" s="404"/>
      <c r="M63" s="404"/>
      <c r="N63" s="414"/>
      <c r="O63" s="401"/>
      <c r="P63" s="401"/>
      <c r="Q63" s="401"/>
      <c r="R63" s="401"/>
      <c r="S63" s="401"/>
      <c r="T63" s="401"/>
      <c r="U63" s="401"/>
      <c r="V63" s="401"/>
      <c r="W63" s="401"/>
      <c r="X63" s="405"/>
      <c r="Y63" s="405"/>
      <c r="Z63" s="405"/>
      <c r="AA63" s="401"/>
      <c r="AB63" s="401"/>
      <c r="AC63" s="401"/>
      <c r="BE63" s="405"/>
      <c r="BF63" s="405"/>
      <c r="BG63" s="405"/>
      <c r="BH63" s="405"/>
      <c r="BI63" s="405"/>
      <c r="BJ63" s="405"/>
      <c r="BK63" s="405"/>
      <c r="BL63" s="401"/>
      <c r="BM63" s="401"/>
      <c r="BN63" s="336"/>
      <c r="BO63" s="336"/>
      <c r="BP63" s="336"/>
      <c r="BQ63" s="336"/>
      <c r="BR63" s="336"/>
      <c r="BS63" s="336"/>
      <c r="BT63" s="336"/>
      <c r="BU63" s="336"/>
      <c r="BV63" s="336"/>
      <c r="BW63" s="336"/>
      <c r="BX63" s="336"/>
      <c r="BY63" s="336"/>
      <c r="BZ63" s="336"/>
      <c r="CA63" s="336"/>
      <c r="CB63" s="336"/>
      <c r="CC63" s="336"/>
      <c r="CD63" s="336"/>
      <c r="CE63" s="336"/>
      <c r="CF63" s="336"/>
    </row>
    <row r="64" spans="1:84" ht="16.5">
      <c r="A64" s="473"/>
      <c r="B64" s="473"/>
      <c r="C64" s="473"/>
      <c r="D64" s="473"/>
      <c r="E64" s="473"/>
      <c r="F64" s="473"/>
      <c r="G64" s="412"/>
      <c r="H64" s="412"/>
      <c r="I64" s="412"/>
      <c r="J64" s="412"/>
      <c r="K64" s="401"/>
      <c r="L64" s="401"/>
      <c r="M64" s="401"/>
      <c r="Z64" s="405"/>
      <c r="AA64" s="405"/>
      <c r="AB64" s="405"/>
      <c r="AC64" s="405"/>
      <c r="BD64" s="405"/>
      <c r="BE64" s="405"/>
      <c r="BF64" s="405"/>
      <c r="BG64" s="405"/>
      <c r="BH64" s="405"/>
      <c r="BI64" s="405"/>
      <c r="BJ64" s="405"/>
      <c r="BK64" s="405"/>
      <c r="BL64" s="401"/>
      <c r="BM64" s="401"/>
      <c r="BN64" s="336"/>
      <c r="BO64" s="336"/>
      <c r="BP64" s="336"/>
      <c r="BQ64" s="336"/>
      <c r="BR64" s="336"/>
      <c r="BS64" s="336"/>
      <c r="BT64" s="336"/>
      <c r="BU64" s="336"/>
      <c r="BV64" s="336"/>
      <c r="BW64" s="336"/>
      <c r="BX64" s="336"/>
      <c r="BY64" s="336"/>
      <c r="BZ64" s="336"/>
      <c r="CA64" s="336"/>
      <c r="CB64" s="336"/>
      <c r="CC64" s="336"/>
      <c r="CD64" s="336"/>
      <c r="CE64" s="336"/>
      <c r="CF64" s="336"/>
    </row>
    <row r="65" spans="1:84" ht="16.5">
      <c r="A65" s="439" t="s">
        <v>1312</v>
      </c>
      <c r="B65" s="440"/>
      <c r="C65" s="440"/>
      <c r="D65" s="512" t="s">
        <v>485</v>
      </c>
      <c r="E65" s="512" t="s">
        <v>687</v>
      </c>
      <c r="F65" s="512" t="s">
        <v>577</v>
      </c>
      <c r="G65" s="412"/>
      <c r="H65" s="439" t="s">
        <v>28</v>
      </c>
      <c r="I65" s="440"/>
      <c r="J65" s="412"/>
      <c r="K65" s="401"/>
      <c r="L65" s="401"/>
      <c r="M65" s="401"/>
      <c r="Z65" s="405"/>
      <c r="AA65" s="405"/>
      <c r="AB65" s="405"/>
      <c r="AC65" s="405"/>
      <c r="BD65" s="405"/>
      <c r="BE65" s="405"/>
      <c r="BF65" s="405"/>
      <c r="BG65" s="405"/>
      <c r="BH65" s="405"/>
      <c r="BI65" s="405"/>
      <c r="BJ65" s="405"/>
      <c r="BK65" s="405"/>
      <c r="BL65" s="401"/>
      <c r="BM65" s="401"/>
      <c r="BN65" s="336"/>
      <c r="BO65" s="336"/>
      <c r="BP65" s="336"/>
      <c r="BQ65" s="336"/>
      <c r="BR65" s="336"/>
      <c r="BS65" s="336"/>
      <c r="BT65" s="336"/>
      <c r="BU65" s="336"/>
      <c r="BV65" s="336"/>
      <c r="BW65" s="336"/>
      <c r="BX65" s="336"/>
      <c r="BY65" s="336"/>
      <c r="BZ65" s="336"/>
      <c r="CA65" s="336"/>
      <c r="CB65" s="336"/>
      <c r="CC65" s="336"/>
      <c r="CD65" s="336"/>
      <c r="CE65" s="336"/>
      <c r="CF65" s="336"/>
    </row>
    <row r="66" spans="1:84" ht="16.5">
      <c r="A66" s="513" t="s">
        <v>1359</v>
      </c>
      <c r="B66" s="514"/>
      <c r="C66" s="515">
        <f>A!C66</f>
        <v>0</v>
      </c>
      <c r="D66" s="516"/>
      <c r="E66" s="516"/>
      <c r="F66" s="516"/>
      <c r="G66" s="412"/>
      <c r="H66" s="513" t="s">
        <v>73</v>
      </c>
      <c r="I66" s="517"/>
      <c r="J66" s="617" t="str">
        <f>A!J66</f>
        <v>Johan</v>
      </c>
      <c r="K66" s="519"/>
      <c r="L66" s="519"/>
      <c r="M66" s="519"/>
      <c r="Z66" s="405"/>
      <c r="AA66" s="405"/>
      <c r="AB66" s="405"/>
      <c r="AC66" s="405"/>
      <c r="BD66" s="405"/>
      <c r="BE66" s="405"/>
      <c r="BF66" s="405"/>
      <c r="BG66" s="405"/>
      <c r="BH66" s="405"/>
      <c r="BI66" s="405"/>
      <c r="BJ66" s="405"/>
      <c r="BK66" s="405"/>
      <c r="BL66" s="401"/>
      <c r="BM66" s="401"/>
      <c r="BN66" s="336"/>
      <c r="BO66" s="336"/>
      <c r="BP66" s="336"/>
      <c r="BQ66" s="336"/>
      <c r="BR66" s="336"/>
      <c r="BS66" s="336"/>
      <c r="BT66" s="336"/>
      <c r="BU66" s="336"/>
      <c r="BV66" s="336"/>
      <c r="BW66" s="336"/>
      <c r="BX66" s="336"/>
      <c r="BY66" s="336"/>
      <c r="BZ66" s="336"/>
      <c r="CA66" s="336"/>
      <c r="CB66" s="336"/>
      <c r="CC66" s="336"/>
      <c r="CD66" s="336"/>
      <c r="CE66" s="336"/>
      <c r="CF66" s="336"/>
    </row>
    <row r="67" spans="1:84" ht="17.25" thickBot="1">
      <c r="A67" s="513" t="s">
        <v>767</v>
      </c>
      <c r="B67" s="514"/>
      <c r="C67" s="520" t="e">
        <f>A!C67</f>
        <v>#DIV/0!</v>
      </c>
      <c r="D67" s="521" t="str">
        <f>A!D67</f>
        <v> </v>
      </c>
      <c r="E67" s="521" t="str">
        <f>A!E67</f>
        <v>X</v>
      </c>
      <c r="F67" s="522" t="str">
        <f>A!F67</f>
        <v>Nej</v>
      </c>
      <c r="G67" s="412" t="s">
        <v>388</v>
      </c>
      <c r="H67" s="513" t="s">
        <v>1245</v>
      </c>
      <c r="I67" s="514"/>
      <c r="J67" s="617">
        <f>A!J67</f>
        <v>0</v>
      </c>
      <c r="K67" s="519"/>
      <c r="L67" s="519"/>
      <c r="M67" s="519"/>
      <c r="N67" s="414"/>
      <c r="O67" s="401"/>
      <c r="P67" s="405"/>
      <c r="Q67" s="405"/>
      <c r="R67" s="405"/>
      <c r="S67" s="405"/>
      <c r="T67" s="405"/>
      <c r="U67" s="405"/>
      <c r="V67" s="405"/>
      <c r="W67" s="405"/>
      <c r="X67" s="405"/>
      <c r="Y67" s="405"/>
      <c r="Z67" s="405"/>
      <c r="AA67" s="401"/>
      <c r="AB67" s="401"/>
      <c r="AC67" s="401"/>
      <c r="BD67" s="405"/>
      <c r="BE67" s="405"/>
      <c r="BF67" s="405"/>
      <c r="BG67" s="405"/>
      <c r="BH67" s="405"/>
      <c r="BI67" s="405"/>
      <c r="BJ67" s="405"/>
      <c r="BK67" s="405"/>
      <c r="BL67" s="401"/>
      <c r="BM67" s="401"/>
      <c r="BN67" s="336"/>
      <c r="BO67" s="336"/>
      <c r="BP67" s="336"/>
      <c r="BQ67" s="336"/>
      <c r="BR67" s="336"/>
      <c r="BS67" s="336"/>
      <c r="BT67" s="336"/>
      <c r="BU67" s="336"/>
      <c r="BV67" s="336"/>
      <c r="BW67" s="336"/>
      <c r="BX67" s="336"/>
      <c r="BY67" s="336"/>
      <c r="BZ67" s="336"/>
      <c r="CA67" s="336"/>
      <c r="CB67" s="336"/>
      <c r="CC67" s="336"/>
      <c r="CD67" s="336"/>
      <c r="CE67" s="336"/>
      <c r="CF67" s="336"/>
    </row>
    <row r="68" spans="1:84" ht="18" thickBot="1" thickTop="1">
      <c r="A68" s="513" t="s">
        <v>877</v>
      </c>
      <c r="B68" s="514"/>
      <c r="C68" s="523">
        <f>A!C68</f>
        <v>0</v>
      </c>
      <c r="D68" s="524">
        <f>$D$69/$V$54</f>
        <v>0</v>
      </c>
      <c r="E68" s="516"/>
      <c r="F68" s="516"/>
      <c r="G68" s="412"/>
      <c r="H68" s="513" t="s">
        <v>1091</v>
      </c>
      <c r="I68" s="514"/>
      <c r="J68" s="617">
        <f>A!J68</f>
        <v>0</v>
      </c>
      <c r="K68" s="519"/>
      <c r="L68" s="519"/>
      <c r="M68" s="519"/>
      <c r="N68" s="414"/>
      <c r="O68" s="414"/>
      <c r="P68" s="405"/>
      <c r="Q68" s="405"/>
      <c r="R68" s="405"/>
      <c r="S68" s="405"/>
      <c r="T68" s="405"/>
      <c r="U68" s="405"/>
      <c r="V68" s="405"/>
      <c r="W68" s="405"/>
      <c r="X68" s="405"/>
      <c r="Y68" s="405"/>
      <c r="Z68" s="405"/>
      <c r="AA68" s="414"/>
      <c r="AB68" s="414"/>
      <c r="AC68" s="401"/>
      <c r="BD68" s="405"/>
      <c r="BE68" s="405"/>
      <c r="BF68" s="405"/>
      <c r="BG68" s="405"/>
      <c r="BH68" s="405"/>
      <c r="BI68" s="405"/>
      <c r="BJ68" s="405"/>
      <c r="BK68" s="405"/>
      <c r="BL68" s="401"/>
      <c r="BM68" s="401"/>
      <c r="BN68" s="336"/>
      <c r="BO68" s="336"/>
      <c r="BP68" s="336"/>
      <c r="BQ68" s="336"/>
      <c r="BR68" s="336"/>
      <c r="BS68" s="336"/>
      <c r="BT68" s="336"/>
      <c r="BU68" s="336"/>
      <c r="BV68" s="336"/>
      <c r="BW68" s="336"/>
      <c r="BX68" s="336"/>
      <c r="BY68" s="336"/>
      <c r="BZ68" s="336"/>
      <c r="CA68" s="336"/>
      <c r="CB68" s="336"/>
      <c r="CC68" s="336"/>
      <c r="CD68" s="336"/>
      <c r="CE68" s="336"/>
      <c r="CF68" s="336"/>
    </row>
    <row r="69" spans="1:84" ht="17.25" thickTop="1">
      <c r="A69" s="513" t="s">
        <v>1084</v>
      </c>
      <c r="B69" s="514"/>
      <c r="C69" s="525">
        <f>A!C69</f>
        <v>0</v>
      </c>
      <c r="D69" s="526">
        <f>IF($C$69&gt;$F$69,$C$69,$C$68*$W$54)</f>
        <v>0</v>
      </c>
      <c r="E69" s="527" t="s">
        <v>48</v>
      </c>
      <c r="F69" s="528">
        <v>10</v>
      </c>
      <c r="G69" s="401"/>
      <c r="H69" s="513" t="s">
        <v>592</v>
      </c>
      <c r="I69" s="514"/>
      <c r="J69" s="617">
        <f>A!J69</f>
        <v>0</v>
      </c>
      <c r="K69" s="519"/>
      <c r="L69" s="519"/>
      <c r="M69" s="519"/>
      <c r="N69" s="427"/>
      <c r="O69" s="495"/>
      <c r="P69" s="495"/>
      <c r="Q69" s="405"/>
      <c r="R69" s="405"/>
      <c r="S69" s="405"/>
      <c r="T69" s="405"/>
      <c r="U69" s="405"/>
      <c r="V69" s="405"/>
      <c r="W69" s="405"/>
      <c r="X69" s="405"/>
      <c r="Y69" s="405"/>
      <c r="Z69" s="405"/>
      <c r="AA69" s="414"/>
      <c r="AB69" s="414"/>
      <c r="AC69" s="401"/>
      <c r="BD69" s="405"/>
      <c r="BE69" s="405"/>
      <c r="BF69" s="405"/>
      <c r="BG69" s="405"/>
      <c r="BH69" s="405"/>
      <c r="BI69" s="405"/>
      <c r="BJ69" s="405"/>
      <c r="BK69" s="405"/>
      <c r="BL69" s="401"/>
      <c r="BM69" s="401"/>
      <c r="BN69" s="336"/>
      <c r="BO69" s="336"/>
      <c r="BP69" s="336"/>
      <c r="BQ69" s="336"/>
      <c r="BR69" s="336"/>
      <c r="BS69" s="336"/>
      <c r="BT69" s="336"/>
      <c r="BU69" s="336"/>
      <c r="BV69" s="336"/>
      <c r="BW69" s="336"/>
      <c r="BX69" s="336"/>
      <c r="BY69" s="336"/>
      <c r="BZ69" s="336"/>
      <c r="CA69" s="336"/>
      <c r="CB69" s="336"/>
      <c r="CC69" s="336"/>
      <c r="CD69" s="336"/>
      <c r="CE69" s="336"/>
      <c r="CF69" s="336"/>
    </row>
    <row r="70" spans="1:84" ht="16.5">
      <c r="A70" s="513" t="s">
        <v>26</v>
      </c>
      <c r="B70" s="514"/>
      <c r="C70" s="529" t="e">
        <f>A!C70</f>
        <v>#DIV/0!</v>
      </c>
      <c r="D70" s="530"/>
      <c r="E70" s="516"/>
      <c r="F70" s="516"/>
      <c r="G70" s="401"/>
      <c r="H70" s="513" t="s">
        <v>597</v>
      </c>
      <c r="I70" s="514"/>
      <c r="J70" s="617">
        <f>A!J70</f>
        <v>0</v>
      </c>
      <c r="K70" s="519"/>
      <c r="L70" s="531"/>
      <c r="M70" s="531"/>
      <c r="Y70" s="405"/>
      <c r="Z70" s="405"/>
      <c r="AA70" s="414"/>
      <c r="AB70" s="414"/>
      <c r="AC70" s="401"/>
      <c r="BD70" s="405"/>
      <c r="BE70" s="405"/>
      <c r="BF70" s="405"/>
      <c r="BG70" s="405"/>
      <c r="BH70" s="405"/>
      <c r="BI70" s="405"/>
      <c r="BJ70" s="405"/>
      <c r="BK70" s="405"/>
      <c r="BL70" s="401"/>
      <c r="BM70" s="401"/>
      <c r="BN70" s="336"/>
      <c r="BO70" s="336"/>
      <c r="BP70" s="336"/>
      <c r="BQ70" s="336"/>
      <c r="BR70" s="336"/>
      <c r="BS70" s="336"/>
      <c r="BT70" s="336"/>
      <c r="BU70" s="336"/>
      <c r="BV70" s="336"/>
      <c r="BW70" s="336"/>
      <c r="BX70" s="336"/>
      <c r="BY70" s="336"/>
      <c r="BZ70" s="336"/>
      <c r="CA70" s="336"/>
      <c r="CB70" s="336"/>
      <c r="CC70" s="336"/>
      <c r="CD70" s="336"/>
      <c r="CE70" s="336"/>
      <c r="CF70" s="336"/>
    </row>
    <row r="71" spans="1:84" ht="16.5">
      <c r="A71" s="513" t="s">
        <v>1085</v>
      </c>
      <c r="B71" s="514"/>
      <c r="C71" s="532">
        <f>A!C71</f>
        <v>0</v>
      </c>
      <c r="D71" s="513"/>
      <c r="E71" s="430" t="s">
        <v>1001</v>
      </c>
      <c r="F71" s="533">
        <f>A!$F$71</f>
        <v>0</v>
      </c>
      <c r="G71" s="526">
        <f>C71-F71</f>
        <v>0</v>
      </c>
      <c r="H71" s="513" t="s">
        <v>598</v>
      </c>
      <c r="I71" s="514"/>
      <c r="J71" s="617">
        <f>A!J71</f>
        <v>0</v>
      </c>
      <c r="K71" s="519"/>
      <c r="L71" s="531"/>
      <c r="M71" s="531"/>
      <c r="Y71" s="405"/>
      <c r="Z71" s="405"/>
      <c r="AA71" s="414"/>
      <c r="AB71" s="414"/>
      <c r="AC71" s="401"/>
      <c r="BD71" s="405"/>
      <c r="BE71" s="405"/>
      <c r="BF71" s="405"/>
      <c r="BG71" s="405"/>
      <c r="BH71" s="405"/>
      <c r="BI71" s="405"/>
      <c r="BJ71" s="405"/>
      <c r="BK71" s="405"/>
      <c r="BL71" s="401"/>
      <c r="BM71" s="401"/>
      <c r="BN71" s="336"/>
      <c r="BO71" s="336"/>
      <c r="BP71" s="336"/>
      <c r="BQ71" s="336"/>
      <c r="BR71" s="336"/>
      <c r="BS71" s="336"/>
      <c r="BT71" s="336"/>
      <c r="BU71" s="336"/>
      <c r="BV71" s="336"/>
      <c r="BW71" s="336"/>
      <c r="BX71" s="336"/>
      <c r="BY71" s="336"/>
      <c r="BZ71" s="336"/>
      <c r="CA71" s="336"/>
      <c r="CB71" s="336"/>
      <c r="CC71" s="336"/>
      <c r="CD71" s="336"/>
      <c r="CE71" s="336"/>
      <c r="CF71" s="336"/>
    </row>
    <row r="72" spans="1:84" ht="16.5">
      <c r="A72" s="513" t="s">
        <v>1086</v>
      </c>
      <c r="B72" s="514"/>
      <c r="C72" s="532">
        <f>A!C72</f>
        <v>0</v>
      </c>
      <c r="D72" s="534"/>
      <c r="E72" s="412"/>
      <c r="F72" s="412"/>
      <c r="G72" s="401"/>
      <c r="H72" s="513" t="s">
        <v>1335</v>
      </c>
      <c r="I72" s="514"/>
      <c r="J72" s="617">
        <f>A!J72</f>
        <v>0</v>
      </c>
      <c r="K72" s="519"/>
      <c r="L72" s="531"/>
      <c r="M72" s="531"/>
      <c r="Y72" s="405"/>
      <c r="Z72" s="405"/>
      <c r="AA72" s="414"/>
      <c r="AB72" s="414"/>
      <c r="AC72" s="401"/>
      <c r="BD72" s="405"/>
      <c r="BE72" s="405"/>
      <c r="BF72" s="405"/>
      <c r="BG72" s="405"/>
      <c r="BH72" s="405"/>
      <c r="BI72" s="405"/>
      <c r="BJ72" s="405"/>
      <c r="BK72" s="405"/>
      <c r="BL72" s="401"/>
      <c r="BM72" s="401"/>
      <c r="BN72" s="336"/>
      <c r="BO72" s="336"/>
      <c r="BP72" s="336"/>
      <c r="BQ72" s="336"/>
      <c r="BR72" s="336"/>
      <c r="BS72" s="336"/>
      <c r="BT72" s="336"/>
      <c r="BU72" s="336"/>
      <c r="BV72" s="336"/>
      <c r="BW72" s="336"/>
      <c r="BX72" s="336"/>
      <c r="BY72" s="336"/>
      <c r="BZ72" s="336"/>
      <c r="CA72" s="336"/>
      <c r="CB72" s="336"/>
      <c r="CC72" s="336"/>
      <c r="CD72" s="336"/>
      <c r="CE72" s="336"/>
      <c r="CF72" s="336"/>
    </row>
    <row r="73" spans="1:84" ht="16.5">
      <c r="A73" s="513" t="s">
        <v>1358</v>
      </c>
      <c r="B73" s="514"/>
      <c r="C73" s="532">
        <f>A!C73</f>
        <v>0</v>
      </c>
      <c r="D73" s="534"/>
      <c r="E73" s="412" t="s">
        <v>388</v>
      </c>
      <c r="F73" s="401"/>
      <c r="G73" s="401"/>
      <c r="H73" s="401"/>
      <c r="I73" s="401"/>
      <c r="J73" s="401"/>
      <c r="K73" s="401"/>
      <c r="L73" s="401"/>
      <c r="M73" s="401"/>
      <c r="Y73" s="405"/>
      <c r="Z73" s="405"/>
      <c r="AA73" s="401"/>
      <c r="AB73" s="401"/>
      <c r="AC73" s="401"/>
      <c r="BD73" s="405"/>
      <c r="BE73" s="405"/>
      <c r="BF73" s="405"/>
      <c r="BG73" s="405"/>
      <c r="BH73" s="405"/>
      <c r="BI73" s="405"/>
      <c r="BJ73" s="405"/>
      <c r="BK73" s="405"/>
      <c r="BL73" s="401"/>
      <c r="BM73" s="401"/>
      <c r="BN73" s="336"/>
      <c r="BO73" s="336"/>
      <c r="BP73" s="336"/>
      <c r="BQ73" s="336"/>
      <c r="BR73" s="336"/>
      <c r="BS73" s="336"/>
      <c r="BT73" s="336"/>
      <c r="BU73" s="336"/>
      <c r="BV73" s="336"/>
      <c r="BW73" s="336"/>
      <c r="BX73" s="336"/>
      <c r="BY73" s="336"/>
      <c r="BZ73" s="336"/>
      <c r="CA73" s="336"/>
      <c r="CB73" s="336"/>
      <c r="CC73" s="336"/>
      <c r="CD73" s="336"/>
      <c r="CE73" s="336"/>
      <c r="CF73" s="336"/>
    </row>
    <row r="74" spans="1:84" ht="16.5">
      <c r="A74" s="513" t="s">
        <v>1357</v>
      </c>
      <c r="B74" s="514"/>
      <c r="C74" s="535">
        <f>A!C74</f>
        <v>0</v>
      </c>
      <c r="D74" s="534"/>
      <c r="E74" s="412"/>
      <c r="F74" s="401"/>
      <c r="G74" s="401"/>
      <c r="H74" s="439" t="s">
        <v>62</v>
      </c>
      <c r="I74" s="440"/>
      <c r="J74" s="412"/>
      <c r="K74" s="401"/>
      <c r="L74" s="401"/>
      <c r="M74" s="401"/>
      <c r="Y74" s="405"/>
      <c r="Z74" s="405"/>
      <c r="AA74" s="401"/>
      <c r="AB74" s="401"/>
      <c r="AC74" s="401"/>
      <c r="BD74" s="405"/>
      <c r="BE74" s="405"/>
      <c r="BF74" s="405"/>
      <c r="BG74" s="405"/>
      <c r="BH74" s="405"/>
      <c r="BI74" s="405"/>
      <c r="BJ74" s="405"/>
      <c r="BK74" s="405"/>
      <c r="BL74" s="401"/>
      <c r="BM74" s="401"/>
      <c r="BN74" s="336"/>
      <c r="BO74" s="336"/>
      <c r="BP74" s="336"/>
      <c r="BQ74" s="336"/>
      <c r="BR74" s="336"/>
      <c r="BS74" s="336"/>
      <c r="BT74" s="336"/>
      <c r="BU74" s="336"/>
      <c r="BV74" s="336"/>
      <c r="BW74" s="336"/>
      <c r="BX74" s="336"/>
      <c r="BY74" s="336"/>
      <c r="BZ74" s="336"/>
      <c r="CA74" s="336"/>
      <c r="CB74" s="336"/>
      <c r="CC74" s="336"/>
      <c r="CD74" s="336"/>
      <c r="CE74" s="336"/>
      <c r="CF74" s="336"/>
    </row>
    <row r="75" spans="1:84" ht="16.5">
      <c r="A75" s="513" t="s">
        <v>776</v>
      </c>
      <c r="B75" s="514"/>
      <c r="C75" s="515">
        <f>A!C75</f>
        <v>0</v>
      </c>
      <c r="D75" s="534"/>
      <c r="E75" s="412"/>
      <c r="F75" s="401"/>
      <c r="G75" s="401"/>
      <c r="H75" s="513" t="s">
        <v>73</v>
      </c>
      <c r="I75" s="517"/>
      <c r="J75" s="617" t="str">
        <f>A!J75</f>
        <v>Johan</v>
      </c>
      <c r="K75" s="519"/>
      <c r="L75" s="519"/>
      <c r="M75" s="519"/>
      <c r="Y75" s="405"/>
      <c r="Z75" s="405"/>
      <c r="AA75" s="412"/>
      <c r="AB75" s="412"/>
      <c r="AC75" s="412"/>
      <c r="BD75" s="405"/>
      <c r="BE75" s="405"/>
      <c r="BF75" s="405"/>
      <c r="BG75" s="405"/>
      <c r="BH75" s="405"/>
      <c r="BI75" s="405"/>
      <c r="BJ75" s="405"/>
      <c r="BK75" s="405"/>
      <c r="BL75" s="412"/>
      <c r="BM75" s="412"/>
      <c r="BN75" s="338"/>
      <c r="BO75" s="338"/>
      <c r="BP75" s="338"/>
      <c r="BQ75" s="338"/>
      <c r="BR75" s="338"/>
      <c r="BS75" s="338"/>
      <c r="BT75" s="338"/>
      <c r="BU75" s="338"/>
      <c r="BV75" s="338"/>
      <c r="BW75" s="338"/>
      <c r="BX75" s="338"/>
      <c r="BY75" s="338"/>
      <c r="BZ75" s="338"/>
      <c r="CA75" s="338"/>
      <c r="CB75" s="338"/>
      <c r="CC75" s="338"/>
      <c r="CD75" s="338"/>
      <c r="CE75" s="338"/>
      <c r="CF75" s="338"/>
    </row>
    <row r="76" spans="1:84" ht="16.5">
      <c r="A76" s="513" t="s">
        <v>139</v>
      </c>
      <c r="B76" s="514"/>
      <c r="C76" s="515">
        <f>A!C76</f>
        <v>0</v>
      </c>
      <c r="D76" s="534"/>
      <c r="E76" s="412"/>
      <c r="F76" s="401"/>
      <c r="G76" s="401"/>
      <c r="H76" s="513" t="s">
        <v>597</v>
      </c>
      <c r="I76" s="514"/>
      <c r="J76" s="617">
        <f>A!J76</f>
        <v>0</v>
      </c>
      <c r="K76" s="519"/>
      <c r="L76" s="519"/>
      <c r="M76" s="519"/>
      <c r="Y76" s="405"/>
      <c r="Z76" s="405"/>
      <c r="AA76" s="412"/>
      <c r="AB76" s="412"/>
      <c r="AC76" s="412"/>
      <c r="BD76" s="405"/>
      <c r="BE76" s="405"/>
      <c r="BF76" s="405"/>
      <c r="BG76" s="405"/>
      <c r="BH76" s="405"/>
      <c r="BI76" s="405"/>
      <c r="BJ76" s="405"/>
      <c r="BK76" s="405"/>
      <c r="BL76" s="412"/>
      <c r="BM76" s="412"/>
      <c r="BN76" s="338"/>
      <c r="BO76" s="338"/>
      <c r="BP76" s="338"/>
      <c r="BQ76" s="338"/>
      <c r="BR76" s="338"/>
      <c r="BS76" s="338"/>
      <c r="BT76" s="338"/>
      <c r="BU76" s="338"/>
      <c r="BV76" s="338"/>
      <c r="BW76" s="338"/>
      <c r="BX76" s="338"/>
      <c r="BY76" s="338"/>
      <c r="BZ76" s="338"/>
      <c r="CA76" s="338"/>
      <c r="CB76" s="338"/>
      <c r="CC76" s="338"/>
      <c r="CD76" s="338"/>
      <c r="CE76" s="338"/>
      <c r="CF76" s="338"/>
    </row>
    <row r="77" spans="1:84" ht="16.5">
      <c r="A77" s="513" t="s">
        <v>144</v>
      </c>
      <c r="B77" s="514"/>
      <c r="C77" s="515">
        <f>A!C77</f>
        <v>0</v>
      </c>
      <c r="D77" s="534"/>
      <c r="E77" s="412"/>
      <c r="F77" s="401"/>
      <c r="G77" s="401"/>
      <c r="H77" s="513" t="s">
        <v>1091</v>
      </c>
      <c r="I77" s="514"/>
      <c r="J77" s="617">
        <f>A!J77</f>
        <v>0</v>
      </c>
      <c r="K77" s="519"/>
      <c r="L77" s="519"/>
      <c r="M77" s="519"/>
      <c r="Y77" s="405"/>
      <c r="Z77" s="405"/>
      <c r="AA77" s="412"/>
      <c r="AB77" s="412"/>
      <c r="AC77" s="412"/>
      <c r="AY77" s="405"/>
      <c r="AZ77" s="405"/>
      <c r="BA77" s="405"/>
      <c r="BB77" s="405"/>
      <c r="BC77" s="405"/>
      <c r="BD77" s="405"/>
      <c r="BE77" s="422"/>
      <c r="BF77" s="422"/>
      <c r="BG77" s="405"/>
      <c r="BH77" s="405"/>
      <c r="BI77" s="405"/>
      <c r="BJ77" s="405"/>
      <c r="BK77" s="405"/>
      <c r="BL77" s="412"/>
      <c r="BM77" s="412"/>
      <c r="BN77" s="338"/>
      <c r="BO77" s="338"/>
      <c r="BP77" s="338"/>
      <c r="BQ77" s="338"/>
      <c r="BR77" s="338"/>
      <c r="BS77" s="338"/>
      <c r="BT77" s="338"/>
      <c r="BU77" s="338"/>
      <c r="BV77" s="338"/>
      <c r="BW77" s="338"/>
      <c r="BX77" s="338"/>
      <c r="BY77" s="338"/>
      <c r="BZ77" s="338"/>
      <c r="CA77" s="338"/>
      <c r="CB77" s="338"/>
      <c r="CC77" s="338"/>
      <c r="CD77" s="338"/>
      <c r="CE77" s="338"/>
      <c r="CF77" s="338"/>
    </row>
    <row r="78" spans="1:84" ht="16.5">
      <c r="A78" s="513" t="s">
        <v>267</v>
      </c>
      <c r="B78" s="514"/>
      <c r="C78" s="515">
        <f>A!C78</f>
        <v>0</v>
      </c>
      <c r="D78" s="534"/>
      <c r="E78" s="536" t="s">
        <v>1292</v>
      </c>
      <c r="F78" s="401"/>
      <c r="G78" s="401"/>
      <c r="H78" s="412"/>
      <c r="I78" s="412"/>
      <c r="J78" s="412"/>
      <c r="K78" s="412"/>
      <c r="L78" s="412"/>
      <c r="M78" s="412"/>
      <c r="Y78" s="405"/>
      <c r="Z78" s="405"/>
      <c r="AA78" s="412"/>
      <c r="AB78" s="412"/>
      <c r="AC78" s="412"/>
      <c r="AY78" s="412"/>
      <c r="AZ78" s="412"/>
      <c r="BA78" s="412"/>
      <c r="BB78" s="412"/>
      <c r="BC78" s="412"/>
      <c r="BD78" s="412"/>
      <c r="BE78" s="412"/>
      <c r="BF78" s="412"/>
      <c r="BG78" s="412"/>
      <c r="BH78" s="412"/>
      <c r="BI78" s="412"/>
      <c r="BJ78" s="412"/>
      <c r="BK78" s="412"/>
      <c r="BL78" s="412"/>
      <c r="BM78" s="412"/>
      <c r="BN78" s="338"/>
      <c r="BO78" s="338"/>
      <c r="BP78" s="338"/>
      <c r="BQ78" s="338"/>
      <c r="BR78" s="338"/>
      <c r="BS78" s="338"/>
      <c r="BT78" s="338"/>
      <c r="BU78" s="338"/>
      <c r="BV78" s="338"/>
      <c r="BW78" s="338"/>
      <c r="BX78" s="338"/>
      <c r="BY78" s="338"/>
      <c r="BZ78" s="338"/>
      <c r="CA78" s="338"/>
      <c r="CB78" s="338"/>
      <c r="CC78" s="338"/>
      <c r="CD78" s="338"/>
      <c r="CE78" s="338"/>
      <c r="CF78" s="338"/>
    </row>
    <row r="79" spans="1:84" ht="16.5">
      <c r="A79" s="513" t="s">
        <v>517</v>
      </c>
      <c r="B79" s="514"/>
      <c r="C79" s="515">
        <f>A!C79</f>
        <v>0</v>
      </c>
      <c r="D79" s="537"/>
      <c r="E79" s="538">
        <f>A!E79</f>
        <v>0</v>
      </c>
      <c r="F79" s="479"/>
      <c r="G79" s="401"/>
      <c r="H79" s="401"/>
      <c r="I79" s="401"/>
      <c r="J79" s="401"/>
      <c r="K79" s="401"/>
      <c r="L79" s="401"/>
      <c r="M79" s="412"/>
      <c r="Y79" s="405"/>
      <c r="Z79" s="405"/>
      <c r="AA79" s="412"/>
      <c r="AB79" s="412"/>
      <c r="AC79" s="412"/>
      <c r="AY79" s="412"/>
      <c r="AZ79" s="412"/>
      <c r="BA79" s="412"/>
      <c r="BB79" s="412"/>
      <c r="BC79" s="412"/>
      <c r="BD79" s="412"/>
      <c r="BE79" s="412"/>
      <c r="BF79" s="412"/>
      <c r="BG79" s="412"/>
      <c r="BH79" s="412"/>
      <c r="BI79" s="412"/>
      <c r="BJ79" s="412"/>
      <c r="BK79" s="412"/>
      <c r="BL79" s="412"/>
      <c r="BM79" s="412"/>
      <c r="BN79" s="338"/>
      <c r="BO79" s="338"/>
      <c r="BP79" s="338"/>
      <c r="BQ79" s="338"/>
      <c r="BR79" s="338"/>
      <c r="BS79" s="338"/>
      <c r="BT79" s="338"/>
      <c r="BU79" s="338"/>
      <c r="BV79" s="338"/>
      <c r="BW79" s="338"/>
      <c r="BX79" s="338"/>
      <c r="BY79" s="338"/>
      <c r="BZ79" s="338"/>
      <c r="CA79" s="338"/>
      <c r="CB79" s="338"/>
      <c r="CC79" s="338"/>
      <c r="CD79" s="338"/>
      <c r="CE79" s="338"/>
      <c r="CF79" s="338"/>
    </row>
    <row r="80" spans="1:84" ht="16.5">
      <c r="A80" s="513" t="s">
        <v>1178</v>
      </c>
      <c r="B80" s="514"/>
      <c r="C80" s="515">
        <f>A!C80</f>
        <v>0</v>
      </c>
      <c r="D80" s="537"/>
      <c r="E80" s="538">
        <f>A!E80</f>
        <v>0</v>
      </c>
      <c r="F80" s="479"/>
      <c r="G80" s="401"/>
      <c r="H80" s="539">
        <f>IF($I$80="El","El",IF($I$80="V","V",IF($J$80="VP","VP",0)))</f>
        <v>0</v>
      </c>
      <c r="I80" s="540" t="str">
        <f>IF($C$80="Fjärrvärme","V",IF($C$80="Olja","V",IF($C$80="Biobränsle","V",IF($C$80="Pellets","V",IF($C$80="Gas","V",IF($C$80="El","El"," "))))))</f>
        <v> </v>
      </c>
      <c r="J80" s="540" t="str">
        <f>IF($C$80="Frånluftvärmepump","VP",IF($C$80="Markvärmepump","VP",IF($C$80="Uteluftsvärmepump L-V","VP",IF($C$80="Uteluftsvärmepump L-L","VP"," "))))</f>
        <v> </v>
      </c>
      <c r="K80" s="401" t="s">
        <v>518</v>
      </c>
      <c r="L80" s="541" t="str">
        <f>IF($C$80="Frånluftvärmepump","FL",IF($C$80="Markvärmepump","BV",IF($C$80="Uteluftsvärmepump L-V","LV",IF($C$80="Uteluftsvärmepump L-L","LL","Ej VP"))))</f>
        <v>Ej VP</v>
      </c>
      <c r="M80" s="542" t="s">
        <v>519</v>
      </c>
      <c r="Y80" s="405"/>
      <c r="Z80" s="405"/>
      <c r="AA80" s="412"/>
      <c r="AB80" s="412"/>
      <c r="AC80" s="412"/>
      <c r="AY80" s="412"/>
      <c r="AZ80" s="412"/>
      <c r="BA80" s="412"/>
      <c r="BB80" s="412"/>
      <c r="BC80" s="412"/>
      <c r="BD80" s="412"/>
      <c r="BE80" s="412"/>
      <c r="BF80" s="412"/>
      <c r="BG80" s="412"/>
      <c r="BH80" s="412"/>
      <c r="BI80" s="412"/>
      <c r="BJ80" s="412"/>
      <c r="BK80" s="412"/>
      <c r="BL80" s="412"/>
      <c r="BM80" s="412"/>
      <c r="BN80" s="338"/>
      <c r="BO80" s="338"/>
      <c r="BP80" s="338"/>
      <c r="BQ80" s="338"/>
      <c r="BR80" s="338"/>
      <c r="BS80" s="338"/>
      <c r="BT80" s="338"/>
      <c r="BU80" s="338"/>
      <c r="BV80" s="338"/>
      <c r="BW80" s="338"/>
      <c r="BX80" s="338"/>
      <c r="BY80" s="338"/>
      <c r="BZ80" s="338"/>
      <c r="CA80" s="338"/>
      <c r="CB80" s="338"/>
      <c r="CC80" s="338"/>
      <c r="CD80" s="338"/>
      <c r="CE80" s="338"/>
      <c r="CF80" s="338"/>
    </row>
    <row r="81" spans="1:84" ht="16.5">
      <c r="A81" s="513" t="s">
        <v>294</v>
      </c>
      <c r="B81" s="514"/>
      <c r="C81" s="544">
        <f>A!C81</f>
        <v>0</v>
      </c>
      <c r="D81" s="534"/>
      <c r="E81" s="412"/>
      <c r="F81" s="401"/>
      <c r="G81" s="404"/>
      <c r="H81" s="539">
        <f>IF($I$80="El","El",IF($I$80="V","V",IF($J$80="VP","V",0)))</f>
        <v>0</v>
      </c>
      <c r="I81" s="422" t="s">
        <v>123</v>
      </c>
      <c r="J81" s="404"/>
      <c r="K81" s="404"/>
      <c r="L81" s="404"/>
      <c r="M81" s="404"/>
      <c r="Y81" s="405"/>
      <c r="Z81" s="405"/>
      <c r="AA81" s="412"/>
      <c r="AB81" s="412"/>
      <c r="AC81" s="412"/>
      <c r="AD81" s="414"/>
      <c r="AE81" s="414"/>
      <c r="AF81" s="414"/>
      <c r="AG81" s="414"/>
      <c r="AH81" s="414"/>
      <c r="AI81" s="414"/>
      <c r="AJ81" s="414"/>
      <c r="AK81" s="414"/>
      <c r="AL81" s="414"/>
      <c r="AM81" s="414"/>
      <c r="AN81" s="414"/>
      <c r="AO81" s="414"/>
      <c r="AP81" s="414"/>
      <c r="AQ81" s="414"/>
      <c r="AR81" s="414"/>
      <c r="AS81" s="412"/>
      <c r="AT81" s="412"/>
      <c r="AU81" s="412"/>
      <c r="AV81" s="412"/>
      <c r="AW81" s="412"/>
      <c r="AX81" s="412"/>
      <c r="AY81" s="412"/>
      <c r="AZ81" s="412"/>
      <c r="BA81" s="412"/>
      <c r="BB81" s="412"/>
      <c r="BC81" s="412"/>
      <c r="BD81" s="412"/>
      <c r="BE81" s="412"/>
      <c r="BF81" s="412"/>
      <c r="BG81" s="412"/>
      <c r="BH81" s="412"/>
      <c r="BI81" s="412"/>
      <c r="BJ81" s="412"/>
      <c r="BK81" s="412"/>
      <c r="BL81" s="412"/>
      <c r="BM81" s="412"/>
      <c r="BN81" s="338"/>
      <c r="BO81" s="338"/>
      <c r="BP81" s="338"/>
      <c r="BQ81" s="338"/>
      <c r="BR81" s="338"/>
      <c r="BS81" s="338"/>
      <c r="BT81" s="338"/>
      <c r="BU81" s="338"/>
      <c r="BV81" s="338"/>
      <c r="BW81" s="338"/>
      <c r="BX81" s="338"/>
      <c r="BY81" s="338"/>
      <c r="BZ81" s="338"/>
      <c r="CA81" s="338"/>
      <c r="CB81" s="338"/>
      <c r="CC81" s="338"/>
      <c r="CD81" s="338"/>
      <c r="CE81" s="338"/>
      <c r="CF81" s="338"/>
    </row>
    <row r="82" spans="1:84" ht="16.5">
      <c r="A82" s="513" t="s">
        <v>604</v>
      </c>
      <c r="B82" s="514"/>
      <c r="C82" s="535">
        <f>A!C82</f>
        <v>0</v>
      </c>
      <c r="D82" s="534"/>
      <c r="E82" s="412"/>
      <c r="F82" s="412"/>
      <c r="G82" s="412"/>
      <c r="H82" s="412"/>
      <c r="I82" s="412"/>
      <c r="J82" s="412"/>
      <c r="K82" s="412"/>
      <c r="L82" s="412"/>
      <c r="M82" s="412"/>
      <c r="Y82" s="405"/>
      <c r="Z82" s="405"/>
      <c r="AA82" s="412"/>
      <c r="AB82" s="412"/>
      <c r="AC82" s="412"/>
      <c r="AD82" s="414"/>
      <c r="AE82" s="414"/>
      <c r="AF82" s="414"/>
      <c r="AG82" s="414"/>
      <c r="AH82" s="414"/>
      <c r="AI82" s="414"/>
      <c r="AJ82" s="414"/>
      <c r="AK82" s="414"/>
      <c r="AL82" s="414"/>
      <c r="AM82" s="414"/>
      <c r="AN82" s="414"/>
      <c r="AO82" s="414"/>
      <c r="AP82" s="414"/>
      <c r="AQ82" s="414"/>
      <c r="AR82" s="414"/>
      <c r="AS82" s="412"/>
      <c r="AT82" s="412"/>
      <c r="AU82" s="412"/>
      <c r="AV82" s="412"/>
      <c r="AW82" s="412"/>
      <c r="AX82" s="412"/>
      <c r="AY82" s="412"/>
      <c r="AZ82" s="412"/>
      <c r="BA82" s="412"/>
      <c r="BB82" s="412"/>
      <c r="BC82" s="412"/>
      <c r="BD82" s="412"/>
      <c r="BE82" s="412"/>
      <c r="BF82" s="412"/>
      <c r="BG82" s="412"/>
      <c r="BH82" s="412"/>
      <c r="BI82" s="412"/>
      <c r="BJ82" s="412"/>
      <c r="BK82" s="412"/>
      <c r="BL82" s="412"/>
      <c r="BM82" s="412"/>
      <c r="BN82" s="338"/>
      <c r="BO82" s="338"/>
      <c r="BP82" s="338"/>
      <c r="BQ82" s="338"/>
      <c r="BR82" s="338"/>
      <c r="BS82" s="338"/>
      <c r="BT82" s="338"/>
      <c r="BU82" s="338"/>
      <c r="BV82" s="338"/>
      <c r="BW82" s="338"/>
      <c r="BX82" s="338"/>
      <c r="BY82" s="338"/>
      <c r="BZ82" s="338"/>
      <c r="CA82" s="338"/>
      <c r="CB82" s="338"/>
      <c r="CC82" s="338"/>
      <c r="CD82" s="338"/>
      <c r="CE82" s="338"/>
      <c r="CF82" s="338"/>
    </row>
    <row r="83" spans="1:84" ht="16.5">
      <c r="A83" s="513" t="s">
        <v>219</v>
      </c>
      <c r="B83" s="514"/>
      <c r="C83" s="535">
        <f>A!C83</f>
        <v>0</v>
      </c>
      <c r="D83" s="534"/>
      <c r="E83" s="414"/>
      <c r="F83" s="414"/>
      <c r="G83" s="414"/>
      <c r="H83" s="414"/>
      <c r="I83" s="414"/>
      <c r="J83" s="414"/>
      <c r="K83" s="414"/>
      <c r="L83" s="414"/>
      <c r="M83" s="414"/>
      <c r="Y83" s="405"/>
      <c r="Z83" s="405"/>
      <c r="AA83" s="412"/>
      <c r="AB83" s="412"/>
      <c r="AC83" s="412"/>
      <c r="AD83" s="414"/>
      <c r="AE83" s="414"/>
      <c r="AF83" s="414"/>
      <c r="AG83" s="414"/>
      <c r="AH83" s="414"/>
      <c r="AI83" s="414"/>
      <c r="AJ83" s="414"/>
      <c r="AK83" s="414"/>
      <c r="AL83" s="414"/>
      <c r="AM83" s="414"/>
      <c r="AN83" s="414"/>
      <c r="AO83" s="414"/>
      <c r="AP83" s="414"/>
      <c r="AQ83" s="414"/>
      <c r="AR83" s="414"/>
      <c r="AS83" s="414"/>
      <c r="AT83" s="414"/>
      <c r="AU83" s="414"/>
      <c r="AV83" s="414"/>
      <c r="AW83" s="414"/>
      <c r="AX83" s="414"/>
      <c r="AY83" s="414"/>
      <c r="AZ83" s="414"/>
      <c r="BA83" s="414"/>
      <c r="BB83" s="414"/>
      <c r="BC83" s="414"/>
      <c r="BD83" s="414"/>
      <c r="BE83" s="414"/>
      <c r="BF83" s="414"/>
      <c r="BG83" s="414"/>
      <c r="BH83" s="414"/>
      <c r="BI83" s="414"/>
      <c r="BJ83" s="414"/>
      <c r="BK83" s="414"/>
      <c r="BL83" s="414"/>
      <c r="BM83" s="414"/>
      <c r="BN83" s="337"/>
      <c r="BO83" s="337"/>
      <c r="BP83" s="337"/>
      <c r="BQ83" s="337"/>
      <c r="BR83" s="337"/>
      <c r="BS83" s="337"/>
      <c r="BT83" s="337"/>
      <c r="BU83" s="337"/>
      <c r="BV83" s="337"/>
      <c r="BW83" s="337"/>
      <c r="BX83" s="337"/>
      <c r="BY83" s="337"/>
      <c r="BZ83" s="337"/>
      <c r="CA83" s="337"/>
      <c r="CB83" s="337"/>
      <c r="CC83" s="337"/>
      <c r="CD83" s="337"/>
      <c r="CE83" s="337"/>
      <c r="CF83" s="337"/>
    </row>
    <row r="84" spans="1:84" ht="16.5">
      <c r="A84" s="513" t="s">
        <v>220</v>
      </c>
      <c r="B84" s="514"/>
      <c r="C84" s="535">
        <f>A!C84</f>
        <v>0</v>
      </c>
      <c r="D84" s="534"/>
      <c r="E84" s="414"/>
      <c r="F84" s="414"/>
      <c r="G84" s="414"/>
      <c r="H84" s="414"/>
      <c r="I84" s="414"/>
      <c r="J84" s="414"/>
      <c r="K84" s="414"/>
      <c r="L84" s="414"/>
      <c r="M84" s="414"/>
      <c r="Y84" s="405"/>
      <c r="Z84" s="405"/>
      <c r="AA84" s="414"/>
      <c r="AB84" s="414"/>
      <c r="AC84" s="412"/>
      <c r="AD84" s="414"/>
      <c r="AE84" s="414"/>
      <c r="AF84" s="414"/>
      <c r="AG84" s="414"/>
      <c r="AH84" s="414"/>
      <c r="AI84" s="414"/>
      <c r="AJ84" s="414"/>
      <c r="AK84" s="414"/>
      <c r="AL84" s="414"/>
      <c r="AM84" s="414"/>
      <c r="AN84" s="414"/>
      <c r="AO84" s="414"/>
      <c r="AP84" s="414"/>
      <c r="AQ84" s="414"/>
      <c r="AR84" s="414"/>
      <c r="AS84" s="414"/>
      <c r="AT84" s="414"/>
      <c r="AU84" s="414"/>
      <c r="AV84" s="414"/>
      <c r="AW84" s="414"/>
      <c r="AX84" s="414"/>
      <c r="AY84" s="414"/>
      <c r="AZ84" s="414"/>
      <c r="BA84" s="414"/>
      <c r="BB84" s="414"/>
      <c r="BC84" s="414"/>
      <c r="BD84" s="414"/>
      <c r="BE84" s="414"/>
      <c r="BF84" s="414"/>
      <c r="BG84" s="414"/>
      <c r="BH84" s="414"/>
      <c r="BI84" s="414"/>
      <c r="BJ84" s="414"/>
      <c r="BK84" s="414"/>
      <c r="BL84" s="414"/>
      <c r="BM84" s="414"/>
      <c r="BN84" s="337"/>
      <c r="BO84" s="337"/>
      <c r="BP84" s="337"/>
      <c r="BQ84" s="337"/>
      <c r="BR84" s="337"/>
      <c r="BS84" s="337"/>
      <c r="BT84" s="337"/>
      <c r="BU84" s="337"/>
      <c r="BV84" s="337"/>
      <c r="BW84" s="337"/>
      <c r="BX84" s="337"/>
      <c r="BY84" s="337"/>
      <c r="BZ84" s="337"/>
      <c r="CA84" s="337"/>
      <c r="CB84" s="337"/>
      <c r="CC84" s="337"/>
      <c r="CD84" s="337"/>
      <c r="CE84" s="337"/>
      <c r="CF84" s="337"/>
    </row>
    <row r="85" spans="1:84" ht="16.5">
      <c r="A85" s="513" t="s">
        <v>221</v>
      </c>
      <c r="B85" s="514"/>
      <c r="C85" s="535">
        <f>A!C85</f>
        <v>0</v>
      </c>
      <c r="D85" s="534"/>
      <c r="E85" s="414"/>
      <c r="F85" s="414"/>
      <c r="G85" s="414"/>
      <c r="Y85" s="405"/>
      <c r="Z85" s="405"/>
      <c r="AA85" s="414"/>
      <c r="AB85" s="414"/>
      <c r="AC85" s="414"/>
      <c r="AD85" s="412"/>
      <c r="AE85" s="412"/>
      <c r="AF85" s="412"/>
      <c r="AG85" s="414"/>
      <c r="AH85" s="414"/>
      <c r="AI85" s="414"/>
      <c r="AJ85" s="412"/>
      <c r="AK85" s="412"/>
      <c r="AL85" s="412"/>
      <c r="AM85" s="412"/>
      <c r="AN85" s="412"/>
      <c r="AO85" s="412"/>
      <c r="AP85" s="412"/>
      <c r="AQ85" s="412"/>
      <c r="AR85" s="412"/>
      <c r="AS85" s="414"/>
      <c r="AT85" s="414"/>
      <c r="AU85" s="414"/>
      <c r="AV85" s="414"/>
      <c r="AW85" s="414"/>
      <c r="AX85" s="414"/>
      <c r="AY85" s="414"/>
      <c r="AZ85" s="414"/>
      <c r="BA85" s="414"/>
      <c r="BB85" s="414"/>
      <c r="BC85" s="414"/>
      <c r="BD85" s="414"/>
      <c r="BE85" s="414"/>
      <c r="BF85" s="414"/>
      <c r="BG85" s="414"/>
      <c r="BH85" s="414"/>
      <c r="BI85" s="414"/>
      <c r="BJ85" s="414"/>
      <c r="BK85" s="414"/>
      <c r="BL85" s="414"/>
      <c r="BM85" s="414"/>
      <c r="BN85" s="337"/>
      <c r="BO85" s="337"/>
      <c r="BP85" s="337"/>
      <c r="BQ85" s="337"/>
      <c r="BR85" s="337"/>
      <c r="BS85" s="337"/>
      <c r="BT85" s="337"/>
      <c r="BU85" s="337"/>
      <c r="BV85" s="337"/>
      <c r="BW85" s="337"/>
      <c r="BX85" s="337"/>
      <c r="BY85" s="337"/>
      <c r="BZ85" s="337"/>
      <c r="CA85" s="337"/>
      <c r="CB85" s="337"/>
      <c r="CC85" s="337"/>
      <c r="CD85" s="337"/>
      <c r="CE85" s="337"/>
      <c r="CF85" s="337"/>
    </row>
    <row r="86" spans="1:84" ht="12.75">
      <c r="A86" s="414"/>
      <c r="B86" s="414"/>
      <c r="C86" s="414"/>
      <c r="D86" s="414"/>
      <c r="E86" s="414"/>
      <c r="F86" s="414"/>
      <c r="G86" s="414"/>
      <c r="H86" s="414"/>
      <c r="I86" s="414"/>
      <c r="J86" s="414"/>
      <c r="K86" s="414"/>
      <c r="L86" s="414"/>
      <c r="M86" s="414"/>
      <c r="Y86" s="405"/>
      <c r="Z86" s="405"/>
      <c r="AA86" s="414"/>
      <c r="AB86" s="414"/>
      <c r="AC86" s="414"/>
      <c r="AD86" s="412"/>
      <c r="AE86" s="412"/>
      <c r="AF86" s="412"/>
      <c r="AG86" s="414"/>
      <c r="AH86" s="414"/>
      <c r="AI86" s="414"/>
      <c r="AJ86" s="412"/>
      <c r="AK86" s="412"/>
      <c r="AL86" s="412"/>
      <c r="AM86" s="412"/>
      <c r="AN86" s="412"/>
      <c r="AO86" s="412"/>
      <c r="AP86" s="412"/>
      <c r="AQ86" s="412"/>
      <c r="AR86" s="412"/>
      <c r="AS86" s="414"/>
      <c r="AT86" s="414"/>
      <c r="AU86" s="414"/>
      <c r="AV86" s="414"/>
      <c r="AW86" s="414"/>
      <c r="AX86" s="414"/>
      <c r="AY86" s="414"/>
      <c r="AZ86" s="414"/>
      <c r="BA86" s="414"/>
      <c r="BB86" s="414"/>
      <c r="BC86" s="414"/>
      <c r="BD86" s="414"/>
      <c r="BE86" s="414"/>
      <c r="BF86" s="414"/>
      <c r="BG86" s="414"/>
      <c r="BH86" s="414"/>
      <c r="BI86" s="414"/>
      <c r="BJ86" s="414"/>
      <c r="BK86" s="414"/>
      <c r="BL86" s="414"/>
      <c r="BM86" s="414"/>
      <c r="BN86" s="337"/>
      <c r="BO86" s="337"/>
      <c r="BP86" s="337"/>
      <c r="BQ86" s="337"/>
      <c r="BR86" s="337"/>
      <c r="BS86" s="337"/>
      <c r="BT86" s="337"/>
      <c r="BU86" s="337"/>
      <c r="BV86" s="337"/>
      <c r="BW86" s="337"/>
      <c r="BX86" s="337"/>
      <c r="BY86" s="337"/>
      <c r="BZ86" s="337"/>
      <c r="CA86" s="337"/>
      <c r="CB86" s="337"/>
      <c r="CC86" s="337"/>
      <c r="CD86" s="337"/>
      <c r="CE86" s="337"/>
      <c r="CF86" s="337"/>
    </row>
    <row r="87" spans="1:84" ht="12.75">
      <c r="A87" s="414"/>
      <c r="B87" s="414"/>
      <c r="C87" s="414"/>
      <c r="D87" s="414"/>
      <c r="E87" s="414"/>
      <c r="F87" s="414"/>
      <c r="G87" s="414"/>
      <c r="H87" s="414"/>
      <c r="I87" s="414"/>
      <c r="J87" s="414"/>
      <c r="K87" s="414"/>
      <c r="L87" s="414"/>
      <c r="M87" s="414"/>
      <c r="Y87" s="405"/>
      <c r="Z87" s="405"/>
      <c r="AA87" s="414"/>
      <c r="AB87" s="414"/>
      <c r="AC87" s="414"/>
      <c r="AD87" s="412"/>
      <c r="AE87" s="412"/>
      <c r="AF87" s="412"/>
      <c r="AG87" s="414"/>
      <c r="AH87" s="414"/>
      <c r="AI87" s="414"/>
      <c r="AJ87" s="412"/>
      <c r="AK87" s="412"/>
      <c r="AL87" s="412"/>
      <c r="AM87" s="412"/>
      <c r="AN87" s="412"/>
      <c r="AO87" s="412"/>
      <c r="AP87" s="412"/>
      <c r="AQ87" s="412"/>
      <c r="AR87" s="412"/>
      <c r="AS87" s="414"/>
      <c r="AT87" s="414"/>
      <c r="AU87" s="414"/>
      <c r="AV87" s="414"/>
      <c r="AW87" s="414"/>
      <c r="AX87" s="414"/>
      <c r="AY87" s="414"/>
      <c r="AZ87" s="414"/>
      <c r="BA87" s="414"/>
      <c r="BB87" s="414"/>
      <c r="BC87" s="414"/>
      <c r="BD87" s="414"/>
      <c r="BE87" s="414"/>
      <c r="BF87" s="414"/>
      <c r="BG87" s="414"/>
      <c r="BH87" s="414"/>
      <c r="BI87" s="414"/>
      <c r="BJ87" s="414"/>
      <c r="BK87" s="414"/>
      <c r="BL87" s="414"/>
      <c r="BM87" s="414"/>
      <c r="BN87" s="337"/>
      <c r="BO87" s="337"/>
      <c r="BP87" s="337"/>
      <c r="BQ87" s="337"/>
      <c r="BR87" s="337"/>
      <c r="BS87" s="337"/>
      <c r="BT87" s="337"/>
      <c r="BU87" s="337"/>
      <c r="BV87" s="337"/>
      <c r="BW87" s="337"/>
      <c r="BX87" s="337"/>
      <c r="BY87" s="337"/>
      <c r="BZ87" s="337"/>
      <c r="CA87" s="337"/>
      <c r="CB87" s="337"/>
      <c r="CC87" s="337"/>
      <c r="CD87" s="337"/>
      <c r="CE87" s="337"/>
      <c r="CF87" s="337"/>
    </row>
    <row r="88" spans="1:84" ht="16.5">
      <c r="A88" s="439" t="s">
        <v>611</v>
      </c>
      <c r="B88" s="440"/>
      <c r="C88" s="440"/>
      <c r="D88" s="440"/>
      <c r="E88" s="545" t="s">
        <v>1288</v>
      </c>
      <c r="F88" s="545" t="s">
        <v>1289</v>
      </c>
      <c r="G88" s="545" t="s">
        <v>577</v>
      </c>
      <c r="H88" s="546"/>
      <c r="I88" s="462"/>
      <c r="J88" s="414"/>
      <c r="K88" s="414"/>
      <c r="L88" s="414"/>
      <c r="M88" s="414"/>
      <c r="Y88" s="405"/>
      <c r="Z88" s="405"/>
      <c r="AA88" s="414"/>
      <c r="AB88" s="414"/>
      <c r="AC88" s="414"/>
      <c r="AD88" s="412"/>
      <c r="AE88" s="412"/>
      <c r="AF88" s="412"/>
      <c r="AG88" s="414"/>
      <c r="AH88" s="414"/>
      <c r="AI88" s="414"/>
      <c r="AJ88" s="412"/>
      <c r="AK88" s="412"/>
      <c r="AL88" s="412"/>
      <c r="AM88" s="412"/>
      <c r="AN88" s="412"/>
      <c r="AO88" s="412"/>
      <c r="AP88" s="412"/>
      <c r="AQ88" s="412"/>
      <c r="AR88" s="412"/>
      <c r="AS88" s="414"/>
      <c r="AT88" s="414"/>
      <c r="AU88" s="414"/>
      <c r="AV88" s="414"/>
      <c r="AW88" s="414"/>
      <c r="AX88" s="414"/>
      <c r="AY88" s="414"/>
      <c r="AZ88" s="414"/>
      <c r="BA88" s="414"/>
      <c r="BB88" s="414"/>
      <c r="BC88" s="414"/>
      <c r="BD88" s="414"/>
      <c r="BE88" s="414"/>
      <c r="BF88" s="414"/>
      <c r="BG88" s="414"/>
      <c r="BH88" s="414"/>
      <c r="BI88" s="414"/>
      <c r="BJ88" s="414"/>
      <c r="BK88" s="414"/>
      <c r="BL88" s="414"/>
      <c r="BM88" s="414"/>
      <c r="BN88" s="337"/>
      <c r="BO88" s="337"/>
      <c r="BP88" s="337"/>
      <c r="BQ88" s="337"/>
      <c r="BR88" s="337"/>
      <c r="BS88" s="337"/>
      <c r="BT88" s="337"/>
      <c r="BU88" s="337"/>
      <c r="BV88" s="337"/>
      <c r="BW88" s="337"/>
      <c r="BX88" s="337"/>
      <c r="BY88" s="337"/>
      <c r="BZ88" s="337"/>
      <c r="CA88" s="337"/>
      <c r="CB88" s="337"/>
      <c r="CC88" s="337"/>
      <c r="CD88" s="337"/>
      <c r="CE88" s="337"/>
      <c r="CF88" s="337"/>
    </row>
    <row r="89" spans="1:84" ht="16.5">
      <c r="A89" s="429"/>
      <c r="B89" s="547"/>
      <c r="C89" s="547"/>
      <c r="D89" s="514" t="s">
        <v>612</v>
      </c>
      <c r="E89" s="548" t="str">
        <f>A!E89</f>
        <v> </v>
      </c>
      <c r="F89" s="548" t="str">
        <f>A!F89</f>
        <v>X</v>
      </c>
      <c r="G89" s="549" t="str">
        <f>A!G89</f>
        <v>Nej</v>
      </c>
      <c r="H89" s="462"/>
      <c r="I89" s="462"/>
      <c r="J89" s="414"/>
      <c r="K89" s="414"/>
      <c r="L89" s="414"/>
      <c r="M89" s="414"/>
      <c r="Y89" s="405"/>
      <c r="Z89" s="405"/>
      <c r="AA89" s="414"/>
      <c r="AB89" s="414"/>
      <c r="AC89" s="414"/>
      <c r="AD89" s="412"/>
      <c r="AE89" s="412"/>
      <c r="AF89" s="412"/>
      <c r="AG89" s="414"/>
      <c r="AH89" s="414"/>
      <c r="AI89" s="414"/>
      <c r="AJ89" s="412"/>
      <c r="AK89" s="412"/>
      <c r="AL89" s="412"/>
      <c r="AM89" s="412"/>
      <c r="AN89" s="412"/>
      <c r="AO89" s="412"/>
      <c r="AP89" s="412"/>
      <c r="AQ89" s="412"/>
      <c r="AR89" s="412"/>
      <c r="AS89" s="412"/>
      <c r="AT89" s="412"/>
      <c r="AU89" s="412"/>
      <c r="AV89" s="412"/>
      <c r="AW89" s="412"/>
      <c r="AX89" s="412"/>
      <c r="AY89" s="412"/>
      <c r="AZ89" s="412"/>
      <c r="BA89" s="412"/>
      <c r="BB89" s="412"/>
      <c r="BC89" s="412"/>
      <c r="BD89" s="412"/>
      <c r="BE89" s="412"/>
      <c r="BF89" s="412"/>
      <c r="BG89" s="412"/>
      <c r="BH89" s="412"/>
      <c r="BI89" s="412"/>
      <c r="BJ89" s="412"/>
      <c r="BK89" s="412"/>
      <c r="BL89" s="412"/>
      <c r="BM89" s="412"/>
      <c r="BN89" s="338"/>
      <c r="BO89" s="338"/>
      <c r="BP89" s="338"/>
      <c r="BQ89" s="338"/>
      <c r="BR89" s="338"/>
      <c r="BS89" s="338"/>
      <c r="BT89" s="338"/>
      <c r="BU89" s="338"/>
      <c r="BV89" s="338"/>
      <c r="BW89" s="338"/>
      <c r="BX89" s="338"/>
      <c r="BY89" s="338"/>
      <c r="BZ89" s="338"/>
      <c r="CA89" s="338"/>
      <c r="CB89" s="338"/>
      <c r="CC89" s="338"/>
      <c r="CD89" s="338"/>
      <c r="CE89" s="338"/>
      <c r="CF89" s="338"/>
    </row>
    <row r="90" spans="1:84" ht="12.75">
      <c r="A90" s="550"/>
      <c r="B90" s="550"/>
      <c r="C90" s="550"/>
      <c r="D90" s="551"/>
      <c r="E90" s="552" t="s">
        <v>1126</v>
      </c>
      <c r="F90" s="552" t="s">
        <v>1238</v>
      </c>
      <c r="G90" s="552" t="s">
        <v>1215</v>
      </c>
      <c r="H90" s="552" t="s">
        <v>591</v>
      </c>
      <c r="I90" s="552" t="s">
        <v>418</v>
      </c>
      <c r="J90" s="414"/>
      <c r="K90" s="414"/>
      <c r="L90" s="414"/>
      <c r="M90" s="414"/>
      <c r="Y90" s="405"/>
      <c r="Z90" s="405"/>
      <c r="AA90" s="414"/>
      <c r="AB90" s="414"/>
      <c r="AC90" s="414"/>
      <c r="AD90" s="412"/>
      <c r="AE90" s="412"/>
      <c r="AF90" s="412"/>
      <c r="AG90" s="414"/>
      <c r="AH90" s="414"/>
      <c r="AI90" s="414"/>
      <c r="AJ90" s="412"/>
      <c r="AK90" s="412"/>
      <c r="AL90" s="412"/>
      <c r="AM90" s="412"/>
      <c r="AN90" s="412"/>
      <c r="AO90" s="412"/>
      <c r="AP90" s="412"/>
      <c r="AQ90" s="412"/>
      <c r="AR90" s="412"/>
      <c r="AS90" s="412"/>
      <c r="AT90" s="412"/>
      <c r="AU90" s="412"/>
      <c r="AV90" s="412"/>
      <c r="AW90" s="412"/>
      <c r="AX90" s="412"/>
      <c r="AY90" s="412"/>
      <c r="AZ90" s="412"/>
      <c r="BA90" s="412"/>
      <c r="BB90" s="412"/>
      <c r="BC90" s="412"/>
      <c r="BD90" s="412"/>
      <c r="BE90" s="412"/>
      <c r="BF90" s="412"/>
      <c r="BG90" s="412"/>
      <c r="BH90" s="412"/>
      <c r="BI90" s="412"/>
      <c r="BJ90" s="412"/>
      <c r="BK90" s="412"/>
      <c r="BL90" s="412"/>
      <c r="BM90" s="412"/>
      <c r="BN90" s="338"/>
      <c r="BO90" s="338"/>
      <c r="BP90" s="338"/>
      <c r="BQ90" s="338"/>
      <c r="BR90" s="338"/>
      <c r="BS90" s="338"/>
      <c r="BT90" s="338"/>
      <c r="BU90" s="338"/>
      <c r="BV90" s="338"/>
      <c r="BW90" s="338"/>
      <c r="BX90" s="338"/>
      <c r="BY90" s="338"/>
      <c r="BZ90" s="338"/>
      <c r="CA90" s="338"/>
      <c r="CB90" s="338"/>
      <c r="CC90" s="338"/>
      <c r="CD90" s="338"/>
      <c r="CE90" s="338"/>
      <c r="CF90" s="338"/>
    </row>
    <row r="91" spans="1:84" ht="16.5">
      <c r="A91" s="429"/>
      <c r="B91" s="547"/>
      <c r="C91" s="547"/>
      <c r="D91" s="514" t="s">
        <v>613</v>
      </c>
      <c r="E91" s="549">
        <f>A!E91</f>
        <v>0</v>
      </c>
      <c r="F91" s="549">
        <f>A!F91</f>
        <v>0</v>
      </c>
      <c r="G91" s="549">
        <f>A!G91</f>
        <v>0</v>
      </c>
      <c r="H91" s="549">
        <f>A!H91</f>
        <v>0</v>
      </c>
      <c r="I91" s="549">
        <f>A!I91</f>
        <v>0</v>
      </c>
      <c r="J91" s="553" t="str">
        <f>IF(E91="X","FTX",IF(F91="X","FT",IF(G91="X","F",IF(H91="F+X","FX",IF(I91="X","S"," ")))))</f>
        <v> </v>
      </c>
      <c r="K91" s="414"/>
      <c r="L91" s="414"/>
      <c r="M91" s="414"/>
      <c r="Y91" s="405"/>
      <c r="Z91" s="405"/>
      <c r="AA91" s="414"/>
      <c r="AB91" s="414"/>
      <c r="AC91" s="414"/>
      <c r="AD91" s="405"/>
      <c r="AE91" s="405"/>
      <c r="AF91" s="405"/>
      <c r="AG91" s="405"/>
      <c r="AH91" s="405"/>
      <c r="AI91" s="405"/>
      <c r="AJ91" s="405"/>
      <c r="AK91" s="405"/>
      <c r="AL91" s="405"/>
      <c r="AM91" s="405"/>
      <c r="AN91" s="405"/>
      <c r="AO91" s="405"/>
      <c r="AP91" s="405"/>
      <c r="AQ91" s="405"/>
      <c r="AR91" s="405"/>
      <c r="AS91" s="412"/>
      <c r="AT91" s="412"/>
      <c r="AU91" s="412"/>
      <c r="AV91" s="412"/>
      <c r="AW91" s="412"/>
      <c r="AX91" s="412"/>
      <c r="AY91" s="412"/>
      <c r="AZ91" s="412"/>
      <c r="BA91" s="412"/>
      <c r="BB91" s="412"/>
      <c r="BC91" s="412"/>
      <c r="BD91" s="412"/>
      <c r="BE91" s="412"/>
      <c r="BF91" s="412"/>
      <c r="BG91" s="412"/>
      <c r="BH91" s="412"/>
      <c r="BI91" s="412"/>
      <c r="BJ91" s="412"/>
      <c r="BK91" s="412"/>
      <c r="BL91" s="412"/>
      <c r="BM91" s="412"/>
      <c r="BN91" s="338"/>
      <c r="BO91" s="338"/>
      <c r="BP91" s="338"/>
      <c r="BQ91" s="338"/>
      <c r="BR91" s="338"/>
      <c r="BS91" s="338"/>
      <c r="BT91" s="338"/>
      <c r="BU91" s="338"/>
      <c r="BV91" s="338"/>
      <c r="BW91" s="338"/>
      <c r="BX91" s="338"/>
      <c r="BY91" s="338"/>
      <c r="BZ91" s="338"/>
      <c r="CA91" s="338"/>
      <c r="CB91" s="338"/>
      <c r="CC91" s="338"/>
      <c r="CD91" s="338"/>
      <c r="CE91" s="338"/>
      <c r="CF91" s="338"/>
    </row>
    <row r="92" spans="1:84" ht="16.5">
      <c r="A92" s="440"/>
      <c r="B92" s="440"/>
      <c r="C92" s="440"/>
      <c r="D92" s="440"/>
      <c r="E92" s="545" t="s">
        <v>1288</v>
      </c>
      <c r="F92" s="545" t="s">
        <v>1289</v>
      </c>
      <c r="G92" s="545" t="s">
        <v>577</v>
      </c>
      <c r="H92" s="545" t="s">
        <v>967</v>
      </c>
      <c r="I92" s="545" t="s">
        <v>496</v>
      </c>
      <c r="J92" s="414"/>
      <c r="K92" s="414"/>
      <c r="L92" s="414"/>
      <c r="M92" s="414"/>
      <c r="Y92" s="405"/>
      <c r="Z92" s="405"/>
      <c r="AA92" s="414"/>
      <c r="AB92" s="414"/>
      <c r="AC92" s="414"/>
      <c r="AD92" s="412"/>
      <c r="AE92" s="412"/>
      <c r="AF92" s="412"/>
      <c r="AG92" s="414"/>
      <c r="AH92" s="414"/>
      <c r="AI92" s="414"/>
      <c r="AJ92" s="412"/>
      <c r="AK92" s="412"/>
      <c r="AL92" s="412"/>
      <c r="AM92" s="412"/>
      <c r="AN92" s="412"/>
      <c r="AO92" s="412"/>
      <c r="AP92" s="412"/>
      <c r="AQ92" s="412"/>
      <c r="AR92" s="412"/>
      <c r="AS92" s="412"/>
      <c r="AT92" s="412"/>
      <c r="AU92" s="412"/>
      <c r="AV92" s="412"/>
      <c r="AW92" s="412"/>
      <c r="AX92" s="412"/>
      <c r="AY92" s="412"/>
      <c r="AZ92" s="412"/>
      <c r="BA92" s="412"/>
      <c r="BB92" s="412"/>
      <c r="BC92" s="412"/>
      <c r="BD92" s="412"/>
      <c r="BE92" s="412"/>
      <c r="BF92" s="412"/>
      <c r="BG92" s="412"/>
      <c r="BH92" s="412"/>
      <c r="BI92" s="412"/>
      <c r="BJ92" s="412"/>
      <c r="BK92" s="412"/>
      <c r="BL92" s="412"/>
      <c r="BM92" s="412"/>
      <c r="BN92" s="338"/>
      <c r="BO92" s="338"/>
      <c r="BP92" s="338"/>
      <c r="BQ92" s="338"/>
      <c r="BR92" s="338"/>
      <c r="BS92" s="338"/>
      <c r="BT92" s="338"/>
      <c r="BU92" s="338"/>
      <c r="BV92" s="338"/>
      <c r="BW92" s="338"/>
      <c r="BX92" s="338"/>
      <c r="BY92" s="338"/>
      <c r="BZ92" s="338"/>
      <c r="CA92" s="338"/>
      <c r="CB92" s="338"/>
      <c r="CC92" s="338"/>
      <c r="CD92" s="338"/>
      <c r="CE92" s="338"/>
      <c r="CF92" s="338"/>
    </row>
    <row r="93" spans="1:84" ht="16.5">
      <c r="A93" s="429"/>
      <c r="B93" s="547"/>
      <c r="C93" s="547"/>
      <c r="D93" s="514" t="s">
        <v>614</v>
      </c>
      <c r="E93" s="548" t="str">
        <f>A!E93</f>
        <v>X</v>
      </c>
      <c r="F93" s="548" t="str">
        <f>A!F93</f>
        <v> </v>
      </c>
      <c r="G93" s="549" t="str">
        <f>A!G93</f>
        <v>Ja</v>
      </c>
      <c r="H93" s="521" t="str">
        <f>A!H93</f>
        <v> </v>
      </c>
      <c r="I93" s="554">
        <f>A!I93</f>
        <v>0</v>
      </c>
      <c r="J93" s="414"/>
      <c r="K93" s="414"/>
      <c r="L93" s="414"/>
      <c r="M93" s="414"/>
      <c r="Y93" s="405"/>
      <c r="Z93" s="405"/>
      <c r="AA93" s="414"/>
      <c r="AB93" s="414"/>
      <c r="AC93" s="414"/>
      <c r="AD93" s="412"/>
      <c r="AE93" s="412"/>
      <c r="AF93" s="412"/>
      <c r="AG93" s="414"/>
      <c r="AH93" s="414"/>
      <c r="AI93" s="414"/>
      <c r="AJ93" s="412"/>
      <c r="AK93" s="412"/>
      <c r="AL93" s="412"/>
      <c r="AM93" s="412"/>
      <c r="AN93" s="412"/>
      <c r="AO93" s="412"/>
      <c r="AP93" s="412"/>
      <c r="AQ93" s="412"/>
      <c r="AR93" s="412"/>
      <c r="AS93" s="412"/>
      <c r="AT93" s="412"/>
      <c r="AU93" s="412"/>
      <c r="AV93" s="412"/>
      <c r="AW93" s="412"/>
      <c r="AX93" s="412"/>
      <c r="AY93" s="412"/>
      <c r="AZ93" s="412"/>
      <c r="BA93" s="412"/>
      <c r="BB93" s="412"/>
      <c r="BC93" s="412"/>
      <c r="BD93" s="412"/>
      <c r="BE93" s="412"/>
      <c r="BF93" s="412"/>
      <c r="BG93" s="412"/>
      <c r="BH93" s="412"/>
      <c r="BI93" s="412"/>
      <c r="BJ93" s="412"/>
      <c r="BK93" s="412"/>
      <c r="BL93" s="412"/>
      <c r="BM93" s="412"/>
      <c r="BN93" s="338"/>
      <c r="BO93" s="338"/>
      <c r="BP93" s="338"/>
      <c r="BQ93" s="338"/>
      <c r="BR93" s="338"/>
      <c r="BS93" s="338"/>
      <c r="BT93" s="338"/>
      <c r="BU93" s="338"/>
      <c r="BV93" s="338"/>
      <c r="BW93" s="338"/>
      <c r="BX93" s="338"/>
      <c r="BY93" s="338"/>
      <c r="BZ93" s="338"/>
      <c r="CA93" s="338"/>
      <c r="CB93" s="338"/>
      <c r="CC93" s="338"/>
      <c r="CD93" s="338"/>
      <c r="CE93" s="338"/>
      <c r="CF93" s="338"/>
    </row>
    <row r="94" spans="1:84" ht="16.5">
      <c r="A94" s="462"/>
      <c r="B94" s="462"/>
      <c r="C94" s="462"/>
      <c r="D94" s="462"/>
      <c r="E94" s="462"/>
      <c r="F94" s="462"/>
      <c r="G94" s="462"/>
      <c r="H94" s="414"/>
      <c r="I94" s="414"/>
      <c r="J94" s="414"/>
      <c r="K94" s="414"/>
      <c r="L94" s="414"/>
      <c r="M94" s="414"/>
      <c r="Y94" s="414"/>
      <c r="Z94" s="414"/>
      <c r="AA94" s="414"/>
      <c r="AB94" s="414"/>
      <c r="AC94" s="414"/>
      <c r="AD94" s="412"/>
      <c r="AE94" s="412"/>
      <c r="AF94" s="412"/>
      <c r="AG94" s="414"/>
      <c r="AH94" s="414"/>
      <c r="AI94" s="414"/>
      <c r="AJ94" s="412"/>
      <c r="AK94" s="412"/>
      <c r="AL94" s="412"/>
      <c r="AM94" s="412"/>
      <c r="AN94" s="412"/>
      <c r="AO94" s="412"/>
      <c r="AP94" s="412"/>
      <c r="AQ94" s="412"/>
      <c r="AR94" s="412"/>
      <c r="AS94" s="412"/>
      <c r="AT94" s="412"/>
      <c r="AU94" s="412"/>
      <c r="AV94" s="412"/>
      <c r="AW94" s="412"/>
      <c r="AX94" s="412"/>
      <c r="AY94" s="412"/>
      <c r="AZ94" s="412"/>
      <c r="BA94" s="412"/>
      <c r="BB94" s="412"/>
      <c r="BC94" s="412"/>
      <c r="BD94" s="412"/>
      <c r="BE94" s="412"/>
      <c r="BF94" s="412"/>
      <c r="BG94" s="412"/>
      <c r="BH94" s="412"/>
      <c r="BI94" s="412"/>
      <c r="BJ94" s="412"/>
      <c r="BK94" s="412"/>
      <c r="BL94" s="412"/>
      <c r="BM94" s="412"/>
      <c r="BN94" s="338"/>
      <c r="BO94" s="338"/>
      <c r="BP94" s="338"/>
      <c r="BQ94" s="338"/>
      <c r="BR94" s="338"/>
      <c r="BS94" s="338"/>
      <c r="BT94" s="338"/>
      <c r="BU94" s="338"/>
      <c r="BV94" s="338"/>
      <c r="BW94" s="338"/>
      <c r="BX94" s="338"/>
      <c r="BY94" s="338"/>
      <c r="BZ94" s="338"/>
      <c r="CA94" s="338"/>
      <c r="CB94" s="338"/>
      <c r="CC94" s="338"/>
      <c r="CD94" s="338"/>
      <c r="CE94" s="338"/>
      <c r="CF94" s="338"/>
    </row>
    <row r="95" spans="1:65" ht="16.5">
      <c r="A95" s="439" t="s">
        <v>230</v>
      </c>
      <c r="B95" s="440"/>
      <c r="C95" s="440"/>
      <c r="D95" s="440"/>
      <c r="E95" s="545" t="s">
        <v>1288</v>
      </c>
      <c r="F95" s="545" t="s">
        <v>1289</v>
      </c>
      <c r="G95" s="545" t="s">
        <v>577</v>
      </c>
      <c r="H95" s="439" t="s">
        <v>65</v>
      </c>
      <c r="I95" s="440"/>
      <c r="J95" s="440"/>
      <c r="K95" s="440"/>
      <c r="L95" s="440"/>
      <c r="M95" s="440"/>
      <c r="Y95" s="414"/>
      <c r="Z95" s="414"/>
      <c r="AA95" s="414" t="s">
        <v>388</v>
      </c>
      <c r="AB95" s="414"/>
      <c r="AC95" s="414"/>
      <c r="AD95" s="412"/>
      <c r="AE95" s="412"/>
      <c r="AF95" s="412"/>
      <c r="AG95" s="414"/>
      <c r="AH95" s="414"/>
      <c r="AI95" s="414"/>
      <c r="AJ95" s="412"/>
      <c r="AK95" s="412"/>
      <c r="AL95" s="412"/>
      <c r="AM95" s="412"/>
      <c r="AN95" s="412"/>
      <c r="AO95" s="412"/>
      <c r="AP95" s="412"/>
      <c r="AQ95" s="412"/>
      <c r="AR95" s="412"/>
      <c r="AS95" s="405"/>
      <c r="AT95" s="405"/>
      <c r="AU95" s="405"/>
      <c r="AV95" s="405"/>
      <c r="AW95" s="405"/>
      <c r="AX95" s="405"/>
      <c r="AY95" s="405"/>
      <c r="AZ95" s="405"/>
      <c r="BA95" s="405"/>
      <c r="BB95" s="405"/>
      <c r="BC95" s="405"/>
      <c r="BD95" s="405"/>
      <c r="BE95" s="405"/>
      <c r="BF95" s="405"/>
      <c r="BG95" s="405"/>
      <c r="BH95" s="405"/>
      <c r="BI95" s="405"/>
      <c r="BJ95" s="405"/>
      <c r="BK95" s="405"/>
      <c r="BL95" s="405"/>
      <c r="BM95" s="405"/>
    </row>
    <row r="96" spans="1:84" ht="16.5">
      <c r="A96" s="429"/>
      <c r="B96" s="547"/>
      <c r="C96" s="547"/>
      <c r="D96" s="514" t="s">
        <v>67</v>
      </c>
      <c r="E96" s="548" t="str">
        <f>A!E96</f>
        <v> </v>
      </c>
      <c r="F96" s="548" t="str">
        <f>A!F96</f>
        <v>X</v>
      </c>
      <c r="G96" s="549" t="str">
        <f>A!G96</f>
        <v>Nej</v>
      </c>
      <c r="H96" s="429"/>
      <c r="I96" s="547"/>
      <c r="J96" s="547"/>
      <c r="K96" s="547"/>
      <c r="L96" s="514" t="s">
        <v>81</v>
      </c>
      <c r="M96" s="555">
        <f>A!M96</f>
        <v>0</v>
      </c>
      <c r="Y96" s="414"/>
      <c r="Z96" s="414"/>
      <c r="AA96" s="414"/>
      <c r="AB96" s="414"/>
      <c r="AC96" s="414"/>
      <c r="AD96" s="405"/>
      <c r="AE96" s="405"/>
      <c r="AF96" s="405"/>
      <c r="AG96" s="405"/>
      <c r="AH96" s="405"/>
      <c r="AI96" s="405"/>
      <c r="AJ96" s="405"/>
      <c r="AK96" s="405"/>
      <c r="AL96" s="405"/>
      <c r="AM96" s="405"/>
      <c r="AN96" s="405"/>
      <c r="AO96" s="405"/>
      <c r="AP96" s="405"/>
      <c r="AQ96" s="405"/>
      <c r="AR96" s="405"/>
      <c r="AS96" s="412"/>
      <c r="AT96" s="412"/>
      <c r="AU96" s="412"/>
      <c r="AV96" s="412"/>
      <c r="AW96" s="412"/>
      <c r="AX96" s="412"/>
      <c r="AY96" s="412"/>
      <c r="AZ96" s="412"/>
      <c r="BA96" s="412"/>
      <c r="BB96" s="412"/>
      <c r="BC96" s="412"/>
      <c r="BD96" s="412"/>
      <c r="BE96" s="412"/>
      <c r="BF96" s="412"/>
      <c r="BG96" s="412"/>
      <c r="BH96" s="412"/>
      <c r="BI96" s="412"/>
      <c r="BJ96" s="412"/>
      <c r="BK96" s="412"/>
      <c r="BL96" s="412"/>
      <c r="BM96" s="412"/>
      <c r="BN96" s="338"/>
      <c r="BO96" s="338"/>
      <c r="BP96" s="338"/>
      <c r="BQ96" s="338"/>
      <c r="BR96" s="338"/>
      <c r="BS96" s="338"/>
      <c r="BT96" s="338"/>
      <c r="BU96" s="338"/>
      <c r="BV96" s="338"/>
      <c r="BW96" s="338"/>
      <c r="BX96" s="338"/>
      <c r="BY96" s="338"/>
      <c r="BZ96" s="338"/>
      <c r="CA96" s="338"/>
      <c r="CB96" s="338"/>
      <c r="CC96" s="338"/>
      <c r="CD96" s="338"/>
      <c r="CE96" s="338"/>
      <c r="CF96" s="338"/>
    </row>
    <row r="97" spans="1:84" ht="16.5">
      <c r="A97" s="405"/>
      <c r="B97" s="405"/>
      <c r="C97" s="405"/>
      <c r="D97" s="405"/>
      <c r="E97" s="405"/>
      <c r="F97" s="405"/>
      <c r="G97" s="405"/>
      <c r="H97" s="429"/>
      <c r="I97" s="547"/>
      <c r="J97" s="547"/>
      <c r="K97" s="547"/>
      <c r="L97" s="514" t="s">
        <v>329</v>
      </c>
      <c r="M97" s="555">
        <f>A!M97</f>
        <v>0</v>
      </c>
      <c r="Y97" s="414"/>
      <c r="Z97" s="414"/>
      <c r="AA97" s="414"/>
      <c r="AB97" s="414"/>
      <c r="AC97" s="414"/>
      <c r="AD97" s="405"/>
      <c r="AE97" s="405"/>
      <c r="AF97" s="405"/>
      <c r="AG97" s="405"/>
      <c r="AH97" s="405"/>
      <c r="AI97" s="405"/>
      <c r="AJ97" s="405"/>
      <c r="AK97" s="405"/>
      <c r="AL97" s="405"/>
      <c r="AM97" s="405"/>
      <c r="AN97" s="405"/>
      <c r="AO97" s="405"/>
      <c r="AP97" s="405"/>
      <c r="AQ97" s="405"/>
      <c r="AR97" s="405"/>
      <c r="AS97" s="412"/>
      <c r="AT97" s="412"/>
      <c r="AU97" s="412"/>
      <c r="AV97" s="412"/>
      <c r="AW97" s="412"/>
      <c r="AX97" s="412"/>
      <c r="AY97" s="412"/>
      <c r="AZ97" s="412"/>
      <c r="BA97" s="412"/>
      <c r="BB97" s="412"/>
      <c r="BC97" s="412"/>
      <c r="BD97" s="412"/>
      <c r="BE97" s="412"/>
      <c r="BF97" s="412"/>
      <c r="BG97" s="412"/>
      <c r="BH97" s="412"/>
      <c r="BI97" s="412"/>
      <c r="BJ97" s="412"/>
      <c r="BK97" s="412"/>
      <c r="BL97" s="412"/>
      <c r="BM97" s="412"/>
      <c r="BN97" s="338"/>
      <c r="BO97" s="338"/>
      <c r="BP97" s="338"/>
      <c r="BQ97" s="338"/>
      <c r="BR97" s="338"/>
      <c r="BS97" s="338"/>
      <c r="BT97" s="338"/>
      <c r="BU97" s="338"/>
      <c r="BV97" s="338"/>
      <c r="BW97" s="338"/>
      <c r="BX97" s="338"/>
      <c r="BY97" s="338"/>
      <c r="BZ97" s="338"/>
      <c r="CA97" s="338"/>
      <c r="CB97" s="338"/>
      <c r="CC97" s="338"/>
      <c r="CD97" s="338"/>
      <c r="CE97" s="338"/>
      <c r="CF97" s="338"/>
    </row>
    <row r="98" spans="1:84" ht="16.5">
      <c r="A98" s="405"/>
      <c r="B98" s="405"/>
      <c r="C98" s="405"/>
      <c r="D98" s="405"/>
      <c r="E98" s="405"/>
      <c r="F98" s="405"/>
      <c r="G98" s="405"/>
      <c r="H98" s="429"/>
      <c r="I98" s="547"/>
      <c r="J98" s="547"/>
      <c r="K98" s="547"/>
      <c r="L98" s="514" t="s">
        <v>346</v>
      </c>
      <c r="M98" s="555">
        <f>A!M98</f>
        <v>0</v>
      </c>
      <c r="N98" s="405"/>
      <c r="O98" s="405"/>
      <c r="P98" s="405"/>
      <c r="Q98" s="405"/>
      <c r="R98" s="405"/>
      <c r="S98" s="405"/>
      <c r="T98" s="405"/>
      <c r="U98" s="405"/>
      <c r="V98" s="405"/>
      <c r="W98" s="405"/>
      <c r="X98" s="405"/>
      <c r="Y98" s="414"/>
      <c r="Z98" s="414"/>
      <c r="AA98" s="414"/>
      <c r="AB98" s="414"/>
      <c r="AC98" s="414"/>
      <c r="AD98" s="405"/>
      <c r="AE98" s="405"/>
      <c r="AF98" s="405"/>
      <c r="AG98" s="405"/>
      <c r="AH98" s="405"/>
      <c r="AI98" s="405"/>
      <c r="AJ98" s="405"/>
      <c r="AK98" s="405"/>
      <c r="AL98" s="405"/>
      <c r="AM98" s="405"/>
      <c r="AN98" s="405"/>
      <c r="AO98" s="405"/>
      <c r="AP98" s="405"/>
      <c r="AQ98" s="405"/>
      <c r="AR98" s="405"/>
      <c r="AS98" s="412"/>
      <c r="AT98" s="412"/>
      <c r="AU98" s="412"/>
      <c r="AV98" s="412"/>
      <c r="AW98" s="412"/>
      <c r="AX98" s="412"/>
      <c r="AY98" s="412"/>
      <c r="AZ98" s="412"/>
      <c r="BA98" s="412"/>
      <c r="BB98" s="412"/>
      <c r="BC98" s="412"/>
      <c r="BD98" s="412"/>
      <c r="BE98" s="412"/>
      <c r="BF98" s="412"/>
      <c r="BG98" s="412"/>
      <c r="BH98" s="412"/>
      <c r="BI98" s="412"/>
      <c r="BJ98" s="412"/>
      <c r="BK98" s="412"/>
      <c r="BL98" s="412"/>
      <c r="BM98" s="412"/>
      <c r="BN98" s="338"/>
      <c r="BO98" s="338"/>
      <c r="BP98" s="338"/>
      <c r="BQ98" s="338"/>
      <c r="BR98" s="338"/>
      <c r="BS98" s="338"/>
      <c r="BT98" s="338"/>
      <c r="BU98" s="338"/>
      <c r="BV98" s="338"/>
      <c r="BW98" s="338"/>
      <c r="BX98" s="338"/>
      <c r="BY98" s="338"/>
      <c r="BZ98" s="338"/>
      <c r="CA98" s="338"/>
      <c r="CB98" s="338"/>
      <c r="CC98" s="338"/>
      <c r="CD98" s="338"/>
      <c r="CE98" s="338"/>
      <c r="CF98" s="338"/>
    </row>
    <row r="99" spans="1:65" ht="16.5">
      <c r="A99" s="439" t="s">
        <v>347</v>
      </c>
      <c r="B99" s="440"/>
      <c r="C99" s="440"/>
      <c r="D99" s="440"/>
      <c r="E99" s="545" t="s">
        <v>1288</v>
      </c>
      <c r="F99" s="545" t="s">
        <v>1289</v>
      </c>
      <c r="G99" s="545" t="s">
        <v>577</v>
      </c>
      <c r="H99" s="402" t="s">
        <v>348</v>
      </c>
      <c r="I99" s="440"/>
      <c r="J99" s="440"/>
      <c r="K99" s="440"/>
      <c r="L99" s="440"/>
      <c r="M99" s="440"/>
      <c r="N99" s="405"/>
      <c r="O99" s="405"/>
      <c r="P99" s="405"/>
      <c r="Q99" s="405"/>
      <c r="R99" s="405"/>
      <c r="S99" s="405"/>
      <c r="T99" s="405"/>
      <c r="U99" s="405"/>
      <c r="V99" s="405"/>
      <c r="W99" s="405"/>
      <c r="X99" s="405"/>
      <c r="Y99" s="414"/>
      <c r="Z99" s="414"/>
      <c r="AA99" s="414"/>
      <c r="AB99" s="414"/>
      <c r="AC99" s="414"/>
      <c r="AD99" s="405"/>
      <c r="AE99" s="405"/>
      <c r="AF99" s="405"/>
      <c r="AG99" s="405"/>
      <c r="AH99" s="405"/>
      <c r="AI99" s="405"/>
      <c r="AJ99" s="405"/>
      <c r="AK99" s="405"/>
      <c r="AL99" s="405"/>
      <c r="AM99" s="405"/>
      <c r="AN99" s="405"/>
      <c r="AO99" s="405"/>
      <c r="AP99" s="405"/>
      <c r="AQ99" s="405"/>
      <c r="AR99" s="405"/>
      <c r="AS99" s="405"/>
      <c r="AT99" s="405"/>
      <c r="AU99" s="405"/>
      <c r="AV99" s="405"/>
      <c r="AW99" s="405"/>
      <c r="AX99" s="405"/>
      <c r="AY99" s="405"/>
      <c r="AZ99" s="405"/>
      <c r="BA99" s="405"/>
      <c r="BB99" s="405"/>
      <c r="BC99" s="405"/>
      <c r="BD99" s="405"/>
      <c r="BE99" s="405"/>
      <c r="BF99" s="405"/>
      <c r="BG99" s="405"/>
      <c r="BH99" s="405"/>
      <c r="BI99" s="405"/>
      <c r="BJ99" s="405"/>
      <c r="BK99" s="405"/>
      <c r="BL99" s="405"/>
      <c r="BM99" s="405"/>
    </row>
    <row r="100" spans="1:65" ht="16.5">
      <c r="A100" s="429"/>
      <c r="B100" s="547"/>
      <c r="C100" s="547"/>
      <c r="D100" s="514" t="s">
        <v>34</v>
      </c>
      <c r="E100" s="548" t="str">
        <f>A!E100</f>
        <v> </v>
      </c>
      <c r="F100" s="548" t="str">
        <f>A!F100</f>
        <v>X</v>
      </c>
      <c r="G100" s="549" t="str">
        <f>A!G100</f>
        <v>Nej</v>
      </c>
      <c r="H100" s="556"/>
      <c r="I100" s="557"/>
      <c r="J100" s="514" t="s">
        <v>1344</v>
      </c>
      <c r="K100" s="693" t="str">
        <f>A!$K$100</f>
        <v>Radiator-vattenvärme</v>
      </c>
      <c r="L100" s="558"/>
      <c r="M100" s="559" t="str">
        <f>IF($K$100="Direktel","DE",IF($K$100="Radiator-vattenvärme","R",IF($K$100="Luftvärme","LE",0)))</f>
        <v>R</v>
      </c>
      <c r="N100" s="405"/>
      <c r="O100" s="405"/>
      <c r="P100" s="405"/>
      <c r="Q100" s="405"/>
      <c r="R100" s="405"/>
      <c r="S100" s="405"/>
      <c r="T100" s="405"/>
      <c r="U100" s="405"/>
      <c r="V100" s="405"/>
      <c r="W100" s="405"/>
      <c r="X100" s="405"/>
      <c r="Y100" s="414"/>
      <c r="Z100" s="414"/>
      <c r="AA100" s="414"/>
      <c r="AB100" s="414"/>
      <c r="AC100" s="414"/>
      <c r="AD100" s="405"/>
      <c r="AE100" s="405"/>
      <c r="AF100" s="405"/>
      <c r="AG100" s="405"/>
      <c r="AH100" s="405"/>
      <c r="AI100" s="405"/>
      <c r="AJ100" s="405"/>
      <c r="AK100" s="405"/>
      <c r="AL100" s="405"/>
      <c r="AM100" s="405"/>
      <c r="AN100" s="405"/>
      <c r="AO100" s="405"/>
      <c r="AP100" s="405"/>
      <c r="AQ100" s="405"/>
      <c r="AR100" s="405"/>
      <c r="AS100" s="405"/>
      <c r="AT100" s="405"/>
      <c r="AU100" s="405"/>
      <c r="AV100" s="405"/>
      <c r="AW100" s="405"/>
      <c r="AX100" s="405"/>
      <c r="AY100" s="405"/>
      <c r="AZ100" s="405"/>
      <c r="BA100" s="405"/>
      <c r="BB100" s="405"/>
      <c r="BC100" s="405"/>
      <c r="BD100" s="405"/>
      <c r="BE100" s="405"/>
      <c r="BF100" s="405"/>
      <c r="BG100" s="405"/>
      <c r="BH100" s="405"/>
      <c r="BI100" s="405"/>
      <c r="BJ100" s="405"/>
      <c r="BK100" s="405"/>
      <c r="BL100" s="405"/>
      <c r="BM100" s="405"/>
    </row>
    <row r="101" spans="1:65" ht="16.5">
      <c r="A101" s="429"/>
      <c r="B101" s="547"/>
      <c r="C101" s="547"/>
      <c r="D101" s="517" t="s">
        <v>20</v>
      </c>
      <c r="E101" s="388">
        <f>A!E101</f>
        <v>0</v>
      </c>
      <c r="F101" s="561"/>
      <c r="G101" s="562"/>
      <c r="H101" s="556"/>
      <c r="I101" s="557"/>
      <c r="J101" s="514" t="s">
        <v>76</v>
      </c>
      <c r="K101" s="539" t="str">
        <f>IF($M$101="VP","VP",$L$101)</f>
        <v> </v>
      </c>
      <c r="L101" s="540" t="str">
        <f>IF($C$80="Fjärrvärme","FV",IF($C$80="Olja","EO",IF($C$80="Biobränsle","Bio",IF($C$80="Pellets","Bio",IF($C$80="Gas","Gas",IF($C$80="El","EL"," "))))))</f>
        <v> </v>
      </c>
      <c r="M101" s="540" t="str">
        <f>IF($C$80="Frånluftvärmepump","VP",IF($C$80="Markvärmepump","VP",IF($C$80="Uteluftsvärmepump L-V","VP",IF($C$80="Uteluftsvärmepump L-L","VP"," "))))</f>
        <v> </v>
      </c>
      <c r="N101" s="405"/>
      <c r="O101" s="405"/>
      <c r="P101" s="405"/>
      <c r="Q101" s="405"/>
      <c r="R101" s="405"/>
      <c r="S101" s="405"/>
      <c r="T101" s="405"/>
      <c r="U101" s="405"/>
      <c r="V101" s="405"/>
      <c r="W101" s="405"/>
      <c r="X101" s="405"/>
      <c r="Y101" s="414"/>
      <c r="Z101" s="414"/>
      <c r="AA101" s="414"/>
      <c r="AB101" s="414"/>
      <c r="AC101" s="414"/>
      <c r="AD101" s="405"/>
      <c r="AE101" s="405"/>
      <c r="AF101" s="405"/>
      <c r="AG101" s="405"/>
      <c r="AH101" s="405"/>
      <c r="AI101" s="405"/>
      <c r="AJ101" s="405"/>
      <c r="AK101" s="405"/>
      <c r="AL101" s="405"/>
      <c r="AM101" s="405"/>
      <c r="AN101" s="405"/>
      <c r="AO101" s="405"/>
      <c r="AP101" s="405"/>
      <c r="AQ101" s="405"/>
      <c r="AR101" s="405"/>
      <c r="AS101" s="405"/>
      <c r="AT101" s="405"/>
      <c r="AU101" s="405"/>
      <c r="AV101" s="405"/>
      <c r="AW101" s="405"/>
      <c r="AX101" s="405"/>
      <c r="AY101" s="405"/>
      <c r="AZ101" s="405"/>
      <c r="BA101" s="405"/>
      <c r="BB101" s="405"/>
      <c r="BC101" s="405"/>
      <c r="BD101" s="405"/>
      <c r="BE101" s="405"/>
      <c r="BF101" s="405"/>
      <c r="BG101" s="405"/>
      <c r="BH101" s="405"/>
      <c r="BI101" s="405"/>
      <c r="BJ101" s="405"/>
      <c r="BK101" s="405"/>
      <c r="BL101" s="405"/>
      <c r="BM101" s="405"/>
    </row>
    <row r="102" spans="1:65" ht="16.5">
      <c r="A102" s="429"/>
      <c r="B102" s="547"/>
      <c r="C102" s="547"/>
      <c r="D102" s="517" t="s">
        <v>77</v>
      </c>
      <c r="E102" s="729">
        <f>A!E102</f>
        <v>0</v>
      </c>
      <c r="F102" s="564"/>
      <c r="G102" s="565"/>
      <c r="H102" s="412"/>
      <c r="I102" s="412"/>
      <c r="J102" s="412"/>
      <c r="K102" s="412"/>
      <c r="L102" s="412"/>
      <c r="M102" s="412"/>
      <c r="N102" s="405"/>
      <c r="O102" s="405"/>
      <c r="P102" s="405"/>
      <c r="Q102" s="405"/>
      <c r="R102" s="405"/>
      <c r="S102" s="405"/>
      <c r="T102" s="405"/>
      <c r="U102" s="405"/>
      <c r="V102" s="405"/>
      <c r="W102" s="405"/>
      <c r="X102" s="405"/>
      <c r="Y102" s="414"/>
      <c r="Z102" s="414"/>
      <c r="AA102" s="414"/>
      <c r="AB102" s="414"/>
      <c r="AC102" s="414"/>
      <c r="AD102" s="405"/>
      <c r="AE102" s="405"/>
      <c r="AF102" s="405"/>
      <c r="AG102" s="405"/>
      <c r="AH102" s="405"/>
      <c r="AI102" s="405"/>
      <c r="AJ102" s="405"/>
      <c r="AK102" s="405"/>
      <c r="AL102" s="405"/>
      <c r="AM102" s="405"/>
      <c r="AN102" s="405"/>
      <c r="AO102" s="405"/>
      <c r="AP102" s="405"/>
      <c r="AQ102" s="405"/>
      <c r="AR102" s="405"/>
      <c r="AS102" s="405"/>
      <c r="AT102" s="405"/>
      <c r="AU102" s="405"/>
      <c r="AV102" s="405"/>
      <c r="AW102" s="405"/>
      <c r="AX102" s="405"/>
      <c r="AY102" s="405"/>
      <c r="AZ102" s="405"/>
      <c r="BA102" s="405"/>
      <c r="BB102" s="405"/>
      <c r="BC102" s="405"/>
      <c r="BD102" s="405"/>
      <c r="BE102" s="405"/>
      <c r="BF102" s="405"/>
      <c r="BG102" s="405"/>
      <c r="BH102" s="405"/>
      <c r="BI102" s="405"/>
      <c r="BJ102" s="405"/>
      <c r="BK102" s="405"/>
      <c r="BL102" s="405"/>
      <c r="BM102" s="405"/>
    </row>
    <row r="103" spans="1:65" ht="16.5">
      <c r="A103" s="429"/>
      <c r="B103" s="547"/>
      <c r="C103" s="547"/>
      <c r="D103" s="517" t="s">
        <v>78</v>
      </c>
      <c r="E103" s="877">
        <f>A!E103</f>
        <v>0</v>
      </c>
      <c r="F103" s="878"/>
      <c r="G103" s="565"/>
      <c r="H103" s="414"/>
      <c r="I103" s="414"/>
      <c r="J103" s="414"/>
      <c r="K103" s="414"/>
      <c r="L103" s="414"/>
      <c r="M103" s="414"/>
      <c r="N103" s="405"/>
      <c r="O103" s="405"/>
      <c r="P103" s="405"/>
      <c r="Q103" s="405"/>
      <c r="R103" s="405"/>
      <c r="S103" s="405"/>
      <c r="T103" s="405"/>
      <c r="U103" s="405"/>
      <c r="V103" s="405"/>
      <c r="W103" s="405"/>
      <c r="X103" s="405"/>
      <c r="Y103" s="414"/>
      <c r="Z103" s="414"/>
      <c r="AA103" s="414"/>
      <c r="AB103" s="414"/>
      <c r="AC103" s="414"/>
      <c r="AD103" s="405"/>
      <c r="AE103" s="405"/>
      <c r="AF103" s="405"/>
      <c r="AG103" s="405"/>
      <c r="AH103" s="405"/>
      <c r="AI103" s="405"/>
      <c r="AJ103" s="405"/>
      <c r="AK103" s="405"/>
      <c r="AL103" s="405"/>
      <c r="AM103" s="405"/>
      <c r="AN103" s="405"/>
      <c r="AO103" s="405"/>
      <c r="AP103" s="405"/>
      <c r="AQ103" s="405"/>
      <c r="AR103" s="405"/>
      <c r="AS103" s="405"/>
      <c r="AT103" s="405"/>
      <c r="AU103" s="405"/>
      <c r="AV103" s="405"/>
      <c r="AW103" s="405"/>
      <c r="AX103" s="405"/>
      <c r="AY103" s="405"/>
      <c r="AZ103" s="405"/>
      <c r="BA103" s="405"/>
      <c r="BB103" s="405"/>
      <c r="BC103" s="405"/>
      <c r="BD103" s="405"/>
      <c r="BE103" s="405"/>
      <c r="BF103" s="405"/>
      <c r="BG103" s="405"/>
      <c r="BH103" s="405"/>
      <c r="BI103" s="405"/>
      <c r="BJ103" s="405"/>
      <c r="BK103" s="405"/>
      <c r="BL103" s="405"/>
      <c r="BM103" s="405"/>
    </row>
    <row r="104" spans="1:65" ht="12.75">
      <c r="A104" s="405"/>
      <c r="B104" s="405"/>
      <c r="C104" s="405"/>
      <c r="D104" s="405"/>
      <c r="E104" s="405"/>
      <c r="F104" s="405"/>
      <c r="G104" s="405"/>
      <c r="H104" s="405"/>
      <c r="I104" s="405"/>
      <c r="J104" s="405"/>
      <c r="K104" s="405"/>
      <c r="L104" s="405"/>
      <c r="M104" s="405"/>
      <c r="N104" s="405"/>
      <c r="O104" s="405"/>
      <c r="P104" s="405"/>
      <c r="Q104" s="405"/>
      <c r="R104" s="405"/>
      <c r="S104" s="405"/>
      <c r="T104" s="405"/>
      <c r="U104" s="405"/>
      <c r="V104" s="405"/>
      <c r="W104" s="405"/>
      <c r="X104" s="405"/>
      <c r="Y104" s="414"/>
      <c r="Z104" s="414"/>
      <c r="AA104" s="414"/>
      <c r="AB104" s="414"/>
      <c r="AC104" s="414"/>
      <c r="AD104" s="405"/>
      <c r="AE104" s="405"/>
      <c r="AF104" s="405"/>
      <c r="AG104" s="405"/>
      <c r="AH104" s="405"/>
      <c r="AI104" s="405"/>
      <c r="AJ104" s="405"/>
      <c r="AK104" s="405"/>
      <c r="AL104" s="405"/>
      <c r="AM104" s="405"/>
      <c r="AN104" s="405"/>
      <c r="AO104" s="405"/>
      <c r="AP104" s="405"/>
      <c r="AQ104" s="405"/>
      <c r="AR104" s="405"/>
      <c r="AS104" s="405"/>
      <c r="AT104" s="405"/>
      <c r="AU104" s="405"/>
      <c r="AV104" s="405"/>
      <c r="AW104" s="405"/>
      <c r="AX104" s="405"/>
      <c r="AY104" s="405"/>
      <c r="AZ104" s="405"/>
      <c r="BA104" s="405"/>
      <c r="BB104" s="405"/>
      <c r="BC104" s="405"/>
      <c r="BD104" s="405"/>
      <c r="BE104" s="405"/>
      <c r="BF104" s="405"/>
      <c r="BG104" s="405"/>
      <c r="BH104" s="405"/>
      <c r="BI104" s="405"/>
      <c r="BJ104" s="405"/>
      <c r="BK104" s="405"/>
      <c r="BL104" s="405"/>
      <c r="BM104" s="405"/>
    </row>
    <row r="105" spans="1:65" ht="16.5">
      <c r="A105" s="411" t="s">
        <v>79</v>
      </c>
      <c r="B105" s="412"/>
      <c r="C105" s="446" t="s">
        <v>1048</v>
      </c>
      <c r="D105" s="566"/>
      <c r="E105" s="567" t="s">
        <v>388</v>
      </c>
      <c r="F105" s="567" t="s">
        <v>1012</v>
      </c>
      <c r="G105" s="567" t="s">
        <v>855</v>
      </c>
      <c r="H105" s="568" t="s">
        <v>468</v>
      </c>
      <c r="I105" s="419"/>
      <c r="J105" s="419"/>
      <c r="K105" s="424"/>
      <c r="L105" s="569" t="s">
        <v>469</v>
      </c>
      <c r="M105" s="449"/>
      <c r="N105" s="414"/>
      <c r="O105" s="414"/>
      <c r="P105" s="414"/>
      <c r="Q105" s="414"/>
      <c r="R105" s="412"/>
      <c r="S105" s="438" t="s">
        <v>625</v>
      </c>
      <c r="T105" s="414"/>
      <c r="U105" s="414"/>
      <c r="V105" s="414"/>
      <c r="W105" s="405"/>
      <c r="X105" s="405"/>
      <c r="Y105" s="405"/>
      <c r="Z105" s="405"/>
      <c r="AA105" s="405"/>
      <c r="AB105" s="405"/>
      <c r="AC105" s="405"/>
      <c r="AD105" s="405"/>
      <c r="AE105" s="405"/>
      <c r="AF105" s="405"/>
      <c r="AG105" s="405"/>
      <c r="AH105" s="405"/>
      <c r="AI105" s="405"/>
      <c r="AJ105" s="405"/>
      <c r="AK105" s="405"/>
      <c r="AL105" s="405"/>
      <c r="AM105" s="405"/>
      <c r="AN105" s="405"/>
      <c r="AO105" s="405"/>
      <c r="AP105" s="405"/>
      <c r="AQ105" s="405"/>
      <c r="AR105" s="405"/>
      <c r="AS105" s="405"/>
      <c r="AT105" s="405"/>
      <c r="AU105" s="405"/>
      <c r="AV105" s="405"/>
      <c r="AW105" s="405"/>
      <c r="AX105" s="405"/>
      <c r="AY105" s="405"/>
      <c r="AZ105" s="405"/>
      <c r="BA105" s="405"/>
      <c r="BB105" s="405"/>
      <c r="BC105" s="405"/>
      <c r="BD105" s="405"/>
      <c r="BE105" s="405"/>
      <c r="BF105" s="405"/>
      <c r="BG105" s="405"/>
      <c r="BH105" s="405"/>
      <c r="BI105" s="405"/>
      <c r="BJ105" s="405"/>
      <c r="BK105" s="405"/>
      <c r="BL105" s="405"/>
      <c r="BM105" s="405"/>
    </row>
    <row r="106" spans="1:65" ht="16.5">
      <c r="A106" s="405"/>
      <c r="B106" s="405"/>
      <c r="C106" s="570"/>
      <c r="D106" s="571"/>
      <c r="E106" s="572" t="s">
        <v>1049</v>
      </c>
      <c r="F106" s="572" t="s">
        <v>1050</v>
      </c>
      <c r="G106" s="572" t="s">
        <v>748</v>
      </c>
      <c r="H106" s="568" t="s">
        <v>470</v>
      </c>
      <c r="I106" s="424"/>
      <c r="J106" s="568" t="s">
        <v>259</v>
      </c>
      <c r="K106" s="424"/>
      <c r="L106" s="573" t="s">
        <v>66</v>
      </c>
      <c r="M106" s="574" t="s">
        <v>154</v>
      </c>
      <c r="N106" s="405"/>
      <c r="O106" s="414"/>
      <c r="P106" s="414"/>
      <c r="Q106" s="414"/>
      <c r="R106" s="412"/>
      <c r="S106" s="575" t="s">
        <v>1012</v>
      </c>
      <c r="T106" s="414"/>
      <c r="U106" s="414"/>
      <c r="V106" s="414"/>
      <c r="W106" s="405"/>
      <c r="X106" s="405"/>
      <c r="Y106" s="405"/>
      <c r="Z106" s="405"/>
      <c r="AA106" s="405"/>
      <c r="AB106" s="405"/>
      <c r="AC106" s="405"/>
      <c r="AD106" s="405"/>
      <c r="AE106" s="405"/>
      <c r="AF106" s="405"/>
      <c r="AG106" s="405"/>
      <c r="AH106" s="405"/>
      <c r="AI106" s="405"/>
      <c r="AJ106" s="405"/>
      <c r="AK106" s="405"/>
      <c r="AL106" s="405"/>
      <c r="AM106" s="405"/>
      <c r="AN106" s="405"/>
      <c r="AO106" s="405"/>
      <c r="AP106" s="405"/>
      <c r="AQ106" s="405"/>
      <c r="AR106" s="405"/>
      <c r="AS106" s="405"/>
      <c r="AT106" s="405"/>
      <c r="AU106" s="405"/>
      <c r="AV106" s="405"/>
      <c r="AW106" s="405"/>
      <c r="AX106" s="405"/>
      <c r="AY106" s="405"/>
      <c r="AZ106" s="405"/>
      <c r="BA106" s="405"/>
      <c r="BB106" s="405"/>
      <c r="BC106" s="405"/>
      <c r="BD106" s="405"/>
      <c r="BE106" s="405"/>
      <c r="BF106" s="405"/>
      <c r="BG106" s="405"/>
      <c r="BH106" s="405"/>
      <c r="BI106" s="405"/>
      <c r="BJ106" s="405"/>
      <c r="BK106" s="405"/>
      <c r="BL106" s="405"/>
      <c r="BM106" s="405"/>
    </row>
    <row r="107" spans="1:65" ht="16.5">
      <c r="A107" s="405"/>
      <c r="B107" s="405"/>
      <c r="C107" s="453"/>
      <c r="D107" s="576"/>
      <c r="E107" s="465"/>
      <c r="F107" s="465"/>
      <c r="G107" s="465"/>
      <c r="H107" s="577" t="s">
        <v>1098</v>
      </c>
      <c r="I107" s="577" t="s">
        <v>260</v>
      </c>
      <c r="J107" s="577" t="s">
        <v>1098</v>
      </c>
      <c r="K107" s="577" t="s">
        <v>83</v>
      </c>
      <c r="L107" s="465"/>
      <c r="M107" s="465"/>
      <c r="N107" s="405"/>
      <c r="O107" s="414"/>
      <c r="P107" s="414"/>
      <c r="Q107" s="542" t="s">
        <v>84</v>
      </c>
      <c r="R107" s="412" t="s">
        <v>48</v>
      </c>
      <c r="S107" s="578" t="s">
        <v>1050</v>
      </c>
      <c r="T107" s="414"/>
      <c r="U107" s="405"/>
      <c r="V107" s="405"/>
      <c r="W107" s="405"/>
      <c r="X107" s="405"/>
      <c r="Y107" s="405"/>
      <c r="Z107" s="405"/>
      <c r="AA107" s="405"/>
      <c r="AB107" s="405"/>
      <c r="AC107" s="405"/>
      <c r="AD107" s="405"/>
      <c r="AE107" s="405"/>
      <c r="AF107" s="405"/>
      <c r="AG107" s="405"/>
      <c r="AH107" s="405"/>
      <c r="AI107" s="405"/>
      <c r="AJ107" s="405"/>
      <c r="AK107" s="405"/>
      <c r="AL107" s="405"/>
      <c r="AM107" s="405"/>
      <c r="AN107" s="405"/>
      <c r="AO107" s="405"/>
      <c r="AP107" s="405"/>
      <c r="AQ107" s="405"/>
      <c r="AR107" s="405"/>
      <c r="AS107" s="405"/>
      <c r="AT107" s="405"/>
      <c r="AU107" s="405"/>
      <c r="AV107" s="405"/>
      <c r="AW107" s="405"/>
      <c r="AX107" s="405"/>
      <c r="AY107" s="405"/>
      <c r="AZ107" s="405"/>
      <c r="BA107" s="405"/>
      <c r="BB107" s="405"/>
      <c r="BC107" s="405"/>
      <c r="BD107" s="405"/>
      <c r="BE107" s="405"/>
      <c r="BF107" s="405"/>
      <c r="BG107" s="405"/>
      <c r="BH107" s="405"/>
      <c r="BI107" s="405"/>
      <c r="BJ107" s="405"/>
      <c r="BK107" s="405"/>
      <c r="BL107" s="405"/>
      <c r="BM107" s="405"/>
    </row>
    <row r="108" spans="1:65" ht="16.5">
      <c r="A108" s="417" t="s">
        <v>190</v>
      </c>
      <c r="B108" s="418"/>
      <c r="C108" s="597">
        <f>A!C108</f>
        <v>0</v>
      </c>
      <c r="D108" s="827">
        <f>A!D108</f>
        <v>0</v>
      </c>
      <c r="E108" s="738">
        <f>A!E108</f>
        <v>0</v>
      </c>
      <c r="F108" s="828" t="e">
        <f>A!F108</f>
        <v>#DIV/0!</v>
      </c>
      <c r="G108" s="821">
        <f>A!G108</f>
        <v>10</v>
      </c>
      <c r="H108" s="822">
        <f>A!H108</f>
        <v>0</v>
      </c>
      <c r="I108" s="822">
        <f>A!I108</f>
        <v>0</v>
      </c>
      <c r="J108" s="822">
        <f>A!J108</f>
        <v>0</v>
      </c>
      <c r="K108" s="823">
        <f>A!K108</f>
        <v>0</v>
      </c>
      <c r="L108" s="822">
        <f>A!L108</f>
        <v>0</v>
      </c>
      <c r="M108" s="824">
        <f>A!M108</f>
        <v>0</v>
      </c>
      <c r="N108" s="586" t="str">
        <f>IF(O108="X","X",IF(P108="X","X","-"))</f>
        <v>-</v>
      </c>
      <c r="O108" s="587">
        <f>IF($C$108="Hotell","X",IF($C$108="Restaurang","X",IF($C$108="Butik/lager, livs","X",IF($C$108="Butik/lager, övrigt","X",IF($C$108="Kontor och förvaltning","X",IF($C$108="Vård, dygnet runt","X",IF($C$108="Vård, dagtid","X",0)))))))</f>
        <v>0</v>
      </c>
      <c r="P108" s="587">
        <f>IF($C$108="Skolor","X",IF($C$108="Bad","X",IF($C$108="Sport, idrott","X",IF($C$108="Samling","X",0))))</f>
        <v>0</v>
      </c>
      <c r="Q108" s="588">
        <f>IF(AND($N$108="X",$E$108&gt;100),"JA",0)</f>
        <v>0</v>
      </c>
      <c r="R108" s="589">
        <f>$E$108*$W$54</f>
        <v>0</v>
      </c>
      <c r="S108" s="590">
        <f>IF(AND($N$109="-",$N$110="-"),1,$F$108)</f>
        <v>1</v>
      </c>
      <c r="T108" s="414"/>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405"/>
      <c r="AU108" s="405"/>
      <c r="AV108" s="405"/>
      <c r="AW108" s="405"/>
      <c r="AX108" s="405"/>
      <c r="AY108" s="405"/>
      <c r="AZ108" s="405"/>
      <c r="BA108" s="405"/>
      <c r="BB108" s="405"/>
      <c r="BC108" s="405"/>
      <c r="BD108" s="405"/>
      <c r="BE108" s="405"/>
      <c r="BF108" s="405"/>
      <c r="BG108" s="405"/>
      <c r="BH108" s="405"/>
      <c r="BI108" s="405"/>
      <c r="BJ108" s="405"/>
      <c r="BK108" s="405"/>
      <c r="BL108" s="405"/>
      <c r="BM108" s="405"/>
    </row>
    <row r="109" spans="1:65" ht="16.5">
      <c r="A109" s="417" t="s">
        <v>588</v>
      </c>
      <c r="B109" s="418"/>
      <c r="C109" s="597">
        <f>A!C109</f>
        <v>0</v>
      </c>
      <c r="D109" s="829">
        <f>A!D109</f>
        <v>0</v>
      </c>
      <c r="E109" s="739">
        <f>A!E109</f>
        <v>0</v>
      </c>
      <c r="F109" s="830">
        <f>A!F109</f>
        <v>0</v>
      </c>
      <c r="G109" s="825">
        <f>A!G109</f>
        <v>0</v>
      </c>
      <c r="H109" s="822">
        <f>A!H109</f>
        <v>0</v>
      </c>
      <c r="I109" s="822">
        <f>A!I109</f>
        <v>0</v>
      </c>
      <c r="J109" s="822">
        <f>A!J109</f>
        <v>0</v>
      </c>
      <c r="K109" s="823">
        <f>A!K109</f>
        <v>0</v>
      </c>
      <c r="L109" s="822">
        <f>A!L109</f>
        <v>0</v>
      </c>
      <c r="M109" s="826">
        <f>A!M109</f>
        <v>0</v>
      </c>
      <c r="N109" s="586" t="str">
        <f>IF(O109="X","X",IF(P109="X","X","-"))</f>
        <v>-</v>
      </c>
      <c r="O109" s="587">
        <f>IF($C$109="Hotell","X",IF($C$109="Restaurang","X",IF($C$109="Butik/lager, livs","X",IF($C$109="Butik/lager, övrigt","X",IF($C$109="Kontor och förvaltning","X",IF($C$109="Vård, dygnet runt","X",IF($C$109="Vård, dagtid","X",0)))))))</f>
        <v>0</v>
      </c>
      <c r="P109" s="587">
        <f>IF($C$109="Skolor","X",IF($C$109="Bad","X",IF($C$109="Sport, idrott","X",IF($C$109="Samling","X",0))))</f>
        <v>0</v>
      </c>
      <c r="Q109" s="588">
        <f>IF(AND($N$109="X",$E$109&gt;100),"JA",0)</f>
        <v>0</v>
      </c>
      <c r="R109" s="589">
        <f>$E$109*$W$54</f>
        <v>0</v>
      </c>
      <c r="S109" s="590">
        <f>F109</f>
        <v>0</v>
      </c>
      <c r="T109" s="414"/>
      <c r="U109" s="405"/>
      <c r="V109" s="405"/>
      <c r="W109" s="405"/>
      <c r="X109" s="405"/>
      <c r="Y109" s="405"/>
      <c r="Z109" s="405"/>
      <c r="AA109" s="405"/>
      <c r="AB109" s="405"/>
      <c r="AC109" s="405"/>
      <c r="AD109" s="405"/>
      <c r="AE109" s="405"/>
      <c r="AF109" s="405"/>
      <c r="AG109" s="405"/>
      <c r="AH109" s="405"/>
      <c r="AI109" s="405"/>
      <c r="AJ109" s="405"/>
      <c r="AK109" s="405"/>
      <c r="AL109" s="405"/>
      <c r="AM109" s="405"/>
      <c r="AN109" s="405"/>
      <c r="AO109" s="405"/>
      <c r="AP109" s="405"/>
      <c r="AQ109" s="405"/>
      <c r="AR109" s="405"/>
      <c r="AS109" s="405"/>
      <c r="AT109" s="405"/>
      <c r="AU109" s="405"/>
      <c r="AV109" s="405"/>
      <c r="AW109" s="405"/>
      <c r="AX109" s="405"/>
      <c r="AY109" s="405"/>
      <c r="AZ109" s="405"/>
      <c r="BA109" s="405"/>
      <c r="BB109" s="405"/>
      <c r="BC109" s="405"/>
      <c r="BD109" s="405"/>
      <c r="BE109" s="405"/>
      <c r="BF109" s="405"/>
      <c r="BG109" s="405"/>
      <c r="BH109" s="405"/>
      <c r="BI109" s="405"/>
      <c r="BJ109" s="405"/>
      <c r="BK109" s="405"/>
      <c r="BL109" s="405"/>
      <c r="BM109" s="405"/>
    </row>
    <row r="110" spans="1:65" ht="16.5">
      <c r="A110" s="417" t="s">
        <v>589</v>
      </c>
      <c r="B110" s="418"/>
      <c r="C110" s="597">
        <f>A!C110</f>
        <v>0</v>
      </c>
      <c r="D110" s="829">
        <f>A!D110</f>
        <v>0</v>
      </c>
      <c r="E110" s="739">
        <f>A!E110</f>
        <v>0</v>
      </c>
      <c r="F110" s="830">
        <f>A!F110</f>
        <v>0</v>
      </c>
      <c r="G110" s="825">
        <f>A!G110</f>
        <v>0</v>
      </c>
      <c r="H110" s="822">
        <f>A!H110</f>
        <v>0</v>
      </c>
      <c r="I110" s="822">
        <f>A!I110</f>
        <v>0</v>
      </c>
      <c r="J110" s="822">
        <f>A!J110</f>
        <v>0</v>
      </c>
      <c r="K110" s="823">
        <f>A!K110</f>
        <v>0</v>
      </c>
      <c r="L110" s="822">
        <f>A!L110</f>
        <v>0</v>
      </c>
      <c r="M110" s="826">
        <f>A!M110</f>
        <v>0</v>
      </c>
      <c r="N110" s="586" t="str">
        <f>IF(O110="X","X",IF(P110="X","X","-"))</f>
        <v>-</v>
      </c>
      <c r="O110" s="587">
        <f>IF($C$110="Hotell","X",IF($C$110="Restaurang","X",IF($C$110="Butik/lager, livs","X",IF($C$110="Butik/lager, övrigt","X",IF($C$110="Kontor och förvaltning","X",IF($C$110="Vård, dygnet runt","X",IF($C$110="Vård, dagtid","X",0)))))))</f>
        <v>0</v>
      </c>
      <c r="P110" s="587">
        <f>IF($C$110="Skolor","X",IF($C$110="Bad","X",IF($C$110="Sport, idrott","X",IF($C$110="Samling","X",0))))</f>
        <v>0</v>
      </c>
      <c r="Q110" s="588">
        <f>IF(AND($N$110="X",$E$110&gt;100),"JA",0)</f>
        <v>0</v>
      </c>
      <c r="R110" s="589">
        <f>$E$110*$W$54</f>
        <v>0</v>
      </c>
      <c r="S110" s="590">
        <f>F110</f>
        <v>0</v>
      </c>
      <c r="T110" s="414"/>
      <c r="U110" s="414"/>
      <c r="V110" s="414"/>
      <c r="W110" s="405"/>
      <c r="X110" s="405"/>
      <c r="Y110" s="405"/>
      <c r="Z110" s="405"/>
      <c r="AA110" s="405"/>
      <c r="AB110" s="405"/>
      <c r="AC110" s="405"/>
      <c r="AD110" s="405"/>
      <c r="AE110" s="405"/>
      <c r="AF110" s="405"/>
      <c r="AG110" s="405"/>
      <c r="AH110" s="405"/>
      <c r="AI110" s="405"/>
      <c r="AJ110" s="405"/>
      <c r="AK110" s="405"/>
      <c r="AL110" s="405"/>
      <c r="AM110" s="405"/>
      <c r="AN110" s="405"/>
      <c r="AO110" s="405"/>
      <c r="AP110" s="405"/>
      <c r="AQ110" s="405"/>
      <c r="AR110" s="405"/>
      <c r="AS110" s="405"/>
      <c r="AT110" s="405"/>
      <c r="AU110" s="405"/>
      <c r="AV110" s="405"/>
      <c r="AW110" s="405"/>
      <c r="AX110" s="405"/>
      <c r="AY110" s="405"/>
      <c r="AZ110" s="405"/>
      <c r="BA110" s="405"/>
      <c r="BB110" s="405"/>
      <c r="BC110" s="405"/>
      <c r="BD110" s="405"/>
      <c r="BE110" s="405"/>
      <c r="BF110" s="405"/>
      <c r="BG110" s="405"/>
      <c r="BH110" s="405"/>
      <c r="BI110" s="405"/>
      <c r="BJ110" s="405"/>
      <c r="BK110" s="405"/>
      <c r="BL110" s="405"/>
      <c r="BM110" s="405"/>
    </row>
    <row r="111" spans="1:65" ht="16.5">
      <c r="A111" s="417" t="s">
        <v>145</v>
      </c>
      <c r="B111" s="596"/>
      <c r="C111" s="597">
        <f>A!C111</f>
        <v>0</v>
      </c>
      <c r="D111" s="831">
        <f>A!D111</f>
        <v>0</v>
      </c>
      <c r="E111" s="739">
        <f>A!E111</f>
        <v>0</v>
      </c>
      <c r="F111" s="830">
        <f>A!F111</f>
        <v>0</v>
      </c>
      <c r="G111" s="825">
        <f>A!G111</f>
        <v>0</v>
      </c>
      <c r="H111" s="822">
        <f>A!H111</f>
        <v>0</v>
      </c>
      <c r="I111" s="822">
        <f>A!I111</f>
        <v>0</v>
      </c>
      <c r="J111" s="822">
        <f>A!J111</f>
        <v>0</v>
      </c>
      <c r="K111" s="823">
        <f>A!K111</f>
        <v>0</v>
      </c>
      <c r="L111" s="822">
        <f>A!L111</f>
        <v>0</v>
      </c>
      <c r="M111" s="826">
        <f>A!M111</f>
        <v>0</v>
      </c>
      <c r="N111" s="586" t="str">
        <f>IF(O111="X","X",IF(P111="X","X","-"))</f>
        <v>-</v>
      </c>
      <c r="O111" s="587">
        <f>IF($C$111="Hotell","X",IF($C$111="Restaurang","X",IF($C$111="Butik/lager, livs","X",IF($C$111="Butik/lager, övrigt","X",IF($C$111="Kontor och förvaltning","X",IF($C$111="Vård, dygnet runt","X",IF($C$111="Vård, dagtid","X",0)))))))</f>
        <v>0</v>
      </c>
      <c r="P111" s="587">
        <f>IF($C$111="Skolor","X",IF($C$111="Bad","X",IF($C$111="Sport, idrott","X",IF($C$111="Samling","X",0))))</f>
        <v>0</v>
      </c>
      <c r="Q111" s="588">
        <f>IF(AND($N$111="X",$E$111&gt;100),"JA",0)</f>
        <v>0</v>
      </c>
      <c r="R111" s="599">
        <f>$E$111*$W$54</f>
        <v>0</v>
      </c>
      <c r="S111" s="414"/>
      <c r="T111" s="414"/>
      <c r="U111" s="414"/>
      <c r="V111" s="414"/>
      <c r="W111" s="405"/>
      <c r="X111" s="405"/>
      <c r="Y111" s="405"/>
      <c r="Z111" s="405"/>
      <c r="AA111" s="405"/>
      <c r="AB111" s="405"/>
      <c r="AC111" s="405"/>
      <c r="AD111" s="405"/>
      <c r="AE111" s="405"/>
      <c r="AF111" s="405"/>
      <c r="AG111" s="405"/>
      <c r="AH111" s="405"/>
      <c r="AI111" s="405"/>
      <c r="AJ111" s="405"/>
      <c r="AK111" s="405"/>
      <c r="AL111" s="405"/>
      <c r="AM111" s="405"/>
      <c r="AN111" s="405"/>
      <c r="AO111" s="405"/>
      <c r="AP111" s="405"/>
      <c r="AQ111" s="405"/>
      <c r="AR111" s="405"/>
      <c r="AS111" s="405"/>
      <c r="AT111" s="405"/>
      <c r="AU111" s="405"/>
      <c r="AV111" s="405"/>
      <c r="AW111" s="405"/>
      <c r="AX111" s="405"/>
      <c r="AY111" s="405"/>
      <c r="AZ111" s="405"/>
      <c r="BA111" s="405"/>
      <c r="BB111" s="405"/>
      <c r="BC111" s="405"/>
      <c r="BD111" s="405"/>
      <c r="BE111" s="405"/>
      <c r="BF111" s="405"/>
      <c r="BG111" s="405"/>
      <c r="BH111" s="405"/>
      <c r="BI111" s="405"/>
      <c r="BJ111" s="405"/>
      <c r="BK111" s="405"/>
      <c r="BL111" s="405"/>
      <c r="BM111" s="405"/>
    </row>
    <row r="112" spans="1:65" ht="16.5">
      <c r="A112" s="417" t="s">
        <v>1140</v>
      </c>
      <c r="B112" s="418"/>
      <c r="C112" s="816"/>
      <c r="D112" s="817"/>
      <c r="E112" s="832">
        <f>A!E112</f>
        <v>0</v>
      </c>
      <c r="F112" s="818" t="e">
        <f>A!F112</f>
        <v>#DIV/0!</v>
      </c>
      <c r="G112" s="819"/>
      <c r="H112" s="819"/>
      <c r="I112" s="819"/>
      <c r="J112" s="819"/>
      <c r="K112" s="820"/>
      <c r="L112" s="820"/>
      <c r="M112" s="820"/>
      <c r="N112" s="603"/>
      <c r="O112" s="603"/>
      <c r="P112" s="603"/>
      <c r="Q112" s="604"/>
      <c r="R112" s="414"/>
      <c r="S112" s="414"/>
      <c r="T112" s="414"/>
      <c r="U112" s="414"/>
      <c r="V112" s="414"/>
      <c r="W112" s="405"/>
      <c r="X112" s="405"/>
      <c r="Y112" s="405"/>
      <c r="Z112" s="405"/>
      <c r="AA112" s="405"/>
      <c r="AB112" s="405"/>
      <c r="AC112" s="405"/>
      <c r="AD112" s="405"/>
      <c r="AE112" s="405"/>
      <c r="AF112" s="405"/>
      <c r="AG112" s="405"/>
      <c r="AH112" s="405"/>
      <c r="AI112" s="405"/>
      <c r="AJ112" s="405"/>
      <c r="AK112" s="405"/>
      <c r="AL112" s="405"/>
      <c r="AM112" s="405"/>
      <c r="AN112" s="405"/>
      <c r="AO112" s="405"/>
      <c r="AP112" s="405"/>
      <c r="AQ112" s="405"/>
      <c r="AR112" s="405"/>
      <c r="AS112" s="405"/>
      <c r="AT112" s="405"/>
      <c r="AU112" s="405"/>
      <c r="AV112" s="405"/>
      <c r="AW112" s="405"/>
      <c r="AX112" s="405"/>
      <c r="AY112" s="405"/>
      <c r="AZ112" s="405"/>
      <c r="BA112" s="405"/>
      <c r="BB112" s="405"/>
      <c r="BC112" s="405"/>
      <c r="BD112" s="405"/>
      <c r="BE112" s="405"/>
      <c r="BF112" s="405"/>
      <c r="BG112" s="405"/>
      <c r="BH112" s="405"/>
      <c r="BI112" s="405"/>
      <c r="BJ112" s="405"/>
      <c r="BK112" s="405"/>
      <c r="BL112" s="405"/>
      <c r="BM112" s="405"/>
    </row>
    <row r="113" spans="1:65" ht="12.75">
      <c r="A113" s="412"/>
      <c r="B113" s="412"/>
      <c r="C113" s="412"/>
      <c r="D113" s="412"/>
      <c r="E113" s="605"/>
      <c r="F113" s="606"/>
      <c r="G113" s="412"/>
      <c r="H113" s="412"/>
      <c r="I113" s="412"/>
      <c r="J113" s="412"/>
      <c r="K113" s="412"/>
      <c r="L113" s="412"/>
      <c r="M113" s="412"/>
      <c r="N113" s="412"/>
      <c r="O113" s="412"/>
      <c r="P113" s="412"/>
      <c r="Q113" s="414"/>
      <c r="R113" s="414"/>
      <c r="S113" s="414"/>
      <c r="T113" s="414"/>
      <c r="U113" s="414"/>
      <c r="V113" s="405"/>
      <c r="W113" s="405"/>
      <c r="X113" s="405"/>
      <c r="Y113" s="405"/>
      <c r="Z113" s="405"/>
      <c r="AA113" s="405"/>
      <c r="AB113" s="405"/>
      <c r="AC113" s="405"/>
      <c r="AD113" s="405"/>
      <c r="AE113" s="405"/>
      <c r="AF113" s="405"/>
      <c r="AG113" s="405"/>
      <c r="AH113" s="405"/>
      <c r="AI113" s="405"/>
      <c r="AJ113" s="405"/>
      <c r="AK113" s="405"/>
      <c r="AL113" s="405"/>
      <c r="AM113" s="405"/>
      <c r="AN113" s="405"/>
      <c r="AO113" s="405"/>
      <c r="AP113" s="405"/>
      <c r="AQ113" s="405"/>
      <c r="AR113" s="405"/>
      <c r="AS113" s="405"/>
      <c r="AT113" s="405"/>
      <c r="AU113" s="405"/>
      <c r="AV113" s="405"/>
      <c r="AW113" s="405"/>
      <c r="AX113" s="405"/>
      <c r="AY113" s="405"/>
      <c r="AZ113" s="405"/>
      <c r="BA113" s="405"/>
      <c r="BB113" s="405"/>
      <c r="BC113" s="405"/>
      <c r="BD113" s="405"/>
      <c r="BE113" s="405"/>
      <c r="BF113" s="405"/>
      <c r="BG113" s="405"/>
      <c r="BH113" s="405"/>
      <c r="BI113" s="405"/>
      <c r="BJ113" s="405"/>
      <c r="BK113" s="405"/>
      <c r="BL113" s="405"/>
      <c r="BM113" s="405"/>
    </row>
    <row r="114" spans="1:65" ht="16.5">
      <c r="A114" s="411" t="s">
        <v>285</v>
      </c>
      <c r="B114" s="412"/>
      <c r="C114" s="446" t="s">
        <v>1048</v>
      </c>
      <c r="D114" s="447"/>
      <c r="E114" s="568" t="s">
        <v>286</v>
      </c>
      <c r="F114" s="449"/>
      <c r="G114" s="568" t="s">
        <v>287</v>
      </c>
      <c r="H114" s="449"/>
      <c r="I114" s="574" t="s">
        <v>288</v>
      </c>
      <c r="J114" s="451" t="s">
        <v>289</v>
      </c>
      <c r="K114" s="446" t="s">
        <v>191</v>
      </c>
      <c r="L114" s="447"/>
      <c r="M114" s="574" t="s">
        <v>35</v>
      </c>
      <c r="N114" s="412"/>
      <c r="O114" s="412"/>
      <c r="P114" s="412"/>
      <c r="Q114" s="414"/>
      <c r="R114" s="405"/>
      <c r="S114" s="405"/>
      <c r="T114" s="405"/>
      <c r="U114" s="414"/>
      <c r="V114" s="414"/>
      <c r="W114" s="405"/>
      <c r="X114" s="405"/>
      <c r="Y114" s="405"/>
      <c r="Z114" s="405"/>
      <c r="AA114" s="405"/>
      <c r="AB114" s="405"/>
      <c r="AC114" s="405"/>
      <c r="AD114" s="405"/>
      <c r="AE114" s="405"/>
      <c r="AF114" s="405"/>
      <c r="AG114" s="405"/>
      <c r="AH114" s="405"/>
      <c r="AI114" s="405"/>
      <c r="AJ114" s="405"/>
      <c r="AK114" s="405"/>
      <c r="AL114" s="405"/>
      <c r="AM114" s="405"/>
      <c r="AN114" s="405"/>
      <c r="AO114" s="405"/>
      <c r="AP114" s="405"/>
      <c r="AQ114" s="405"/>
      <c r="AR114" s="405"/>
      <c r="AS114" s="405"/>
      <c r="AT114" s="405"/>
      <c r="AU114" s="405"/>
      <c r="AV114" s="405"/>
      <c r="AW114" s="405"/>
      <c r="AX114" s="405"/>
      <c r="AY114" s="405"/>
      <c r="AZ114" s="405"/>
      <c r="BA114" s="405"/>
      <c r="BB114" s="405"/>
      <c r="BC114" s="405"/>
      <c r="BD114" s="405"/>
      <c r="BE114" s="405"/>
      <c r="BF114" s="405"/>
      <c r="BG114" s="405"/>
      <c r="BH114" s="405"/>
      <c r="BI114" s="405"/>
      <c r="BJ114" s="405"/>
      <c r="BK114" s="405"/>
      <c r="BL114" s="405"/>
      <c r="BM114" s="405"/>
    </row>
    <row r="115" spans="1:65" ht="16.5">
      <c r="A115" s="607"/>
      <c r="B115" s="412"/>
      <c r="C115" s="608"/>
      <c r="D115" s="609"/>
      <c r="E115" s="577" t="s">
        <v>66</v>
      </c>
      <c r="F115" s="577" t="s">
        <v>36</v>
      </c>
      <c r="G115" s="577" t="s">
        <v>1098</v>
      </c>
      <c r="H115" s="577" t="s">
        <v>37</v>
      </c>
      <c r="I115" s="610" t="s">
        <v>38</v>
      </c>
      <c r="J115" s="611" t="s">
        <v>571</v>
      </c>
      <c r="K115" s="570" t="s">
        <v>186</v>
      </c>
      <c r="L115" s="609"/>
      <c r="M115" s="612"/>
      <c r="N115" s="412"/>
      <c r="O115" s="412" t="s">
        <v>187</v>
      </c>
      <c r="P115" s="412"/>
      <c r="Q115" s="412" t="s">
        <v>188</v>
      </c>
      <c r="R115" s="493">
        <v>0.2</v>
      </c>
      <c r="S115" s="438" t="s">
        <v>189</v>
      </c>
      <c r="T115" s="412"/>
      <c r="U115" s="414"/>
      <c r="V115" s="414"/>
      <c r="W115" s="405"/>
      <c r="X115" s="405"/>
      <c r="Y115" s="405"/>
      <c r="Z115" s="405"/>
      <c r="AA115" s="405"/>
      <c r="AB115" s="405"/>
      <c r="AC115" s="405"/>
      <c r="AD115" s="405"/>
      <c r="AE115" s="405"/>
      <c r="AF115" s="405"/>
      <c r="AG115" s="405"/>
      <c r="AH115" s="405"/>
      <c r="AI115" s="405"/>
      <c r="AJ115" s="405"/>
      <c r="AK115" s="405"/>
      <c r="AL115" s="405"/>
      <c r="AM115" s="405"/>
      <c r="AN115" s="405"/>
      <c r="AO115" s="405"/>
      <c r="AP115" s="405"/>
      <c r="AQ115" s="405"/>
      <c r="AR115" s="405"/>
      <c r="AS115" s="405"/>
      <c r="AT115" s="405"/>
      <c r="AU115" s="405"/>
      <c r="AV115" s="405"/>
      <c r="AW115" s="405"/>
      <c r="AX115" s="405"/>
      <c r="AY115" s="405"/>
      <c r="AZ115" s="405"/>
      <c r="BA115" s="405"/>
      <c r="BB115" s="405"/>
      <c r="BC115" s="405"/>
      <c r="BD115" s="405"/>
      <c r="BE115" s="405"/>
      <c r="BF115" s="405"/>
      <c r="BG115" s="405"/>
      <c r="BH115" s="405"/>
      <c r="BI115" s="405"/>
      <c r="BJ115" s="405"/>
      <c r="BK115" s="405"/>
      <c r="BL115" s="405"/>
      <c r="BM115" s="405"/>
    </row>
    <row r="116" spans="1:65" ht="16.5">
      <c r="A116" s="417" t="s">
        <v>190</v>
      </c>
      <c r="B116" s="418"/>
      <c r="C116" s="613">
        <f>A!C116</f>
        <v>0</v>
      </c>
      <c r="D116" s="591"/>
      <c r="E116" s="614">
        <f>A!E116</f>
        <v>0</v>
      </c>
      <c r="F116" s="614">
        <f>A!F116</f>
        <v>0</v>
      </c>
      <c r="G116" s="614">
        <f>A!G116</f>
        <v>0</v>
      </c>
      <c r="H116" s="615">
        <f>A!H116</f>
        <v>0</v>
      </c>
      <c r="I116" s="876">
        <f>A!I116</f>
        <v>0</v>
      </c>
      <c r="J116" s="584">
        <f>A!J116</f>
        <v>0</v>
      </c>
      <c r="K116" s="617">
        <f>A!K116</f>
        <v>0</v>
      </c>
      <c r="L116" s="618"/>
      <c r="M116" s="614">
        <f>A!M116</f>
        <v>0</v>
      </c>
      <c r="N116" s="619">
        <f>IF($P$116="TK","TK",IF($P$117="SK","SK",0))</f>
        <v>0</v>
      </c>
      <c r="O116" s="587">
        <f>IF($K$116="Tillagningskök","TK",IF($K$116="Serveringskök","SK",0))</f>
        <v>0</v>
      </c>
      <c r="P116" s="587">
        <f>IF($O$116="TK","TK",IF($O$117="TK","TK",IF($O$118="TK","TK",IF($O$119="TK","TK",0))))</f>
        <v>0</v>
      </c>
      <c r="Q116" s="620" t="e">
        <f>IF(AND($Q$108="JA",$H$81="V",F116="V"),"V",IF(AND($Q$108="JA",$H$81="EL",F116="EL"),"EL",IF(AND($Q$108="JA",$H$81="V",F116="EL",$F$108&gt;$R$115),"EL",0)))</f>
        <v>#DIV/0!</v>
      </c>
      <c r="R116" s="405"/>
      <c r="S116" s="405"/>
      <c r="T116" s="405"/>
      <c r="U116" s="414"/>
      <c r="V116" s="414"/>
      <c r="W116" s="405"/>
      <c r="X116" s="405"/>
      <c r="Y116" s="405"/>
      <c r="Z116" s="405"/>
      <c r="AA116" s="405"/>
      <c r="AB116" s="405"/>
      <c r="AC116" s="405"/>
      <c r="AD116" s="405"/>
      <c r="AE116" s="405"/>
      <c r="AF116" s="405"/>
      <c r="AG116" s="405"/>
      <c r="AH116" s="405"/>
      <c r="AI116" s="405"/>
      <c r="AJ116" s="405"/>
      <c r="AK116" s="405"/>
      <c r="AL116" s="405"/>
      <c r="AM116" s="405"/>
      <c r="AN116" s="405"/>
      <c r="AO116" s="405"/>
      <c r="AP116" s="405"/>
      <c r="AQ116" s="405"/>
      <c r="AR116" s="405"/>
      <c r="AS116" s="405"/>
      <c r="AT116" s="405"/>
      <c r="AU116" s="405"/>
      <c r="AV116" s="405"/>
      <c r="AW116" s="405"/>
      <c r="AX116" s="405"/>
      <c r="AY116" s="405"/>
      <c r="AZ116" s="405"/>
      <c r="BA116" s="405"/>
      <c r="BB116" s="405"/>
      <c r="BC116" s="405"/>
      <c r="BD116" s="405"/>
      <c r="BE116" s="405"/>
      <c r="BF116" s="405"/>
      <c r="BG116" s="405"/>
      <c r="BH116" s="405"/>
      <c r="BI116" s="405"/>
      <c r="BJ116" s="405"/>
      <c r="BK116" s="405"/>
      <c r="BL116" s="405"/>
      <c r="BM116" s="405"/>
    </row>
    <row r="117" spans="1:65" ht="16.5">
      <c r="A117" s="417" t="s">
        <v>588</v>
      </c>
      <c r="B117" s="418"/>
      <c r="C117" s="613">
        <f>A!C117</f>
        <v>0</v>
      </c>
      <c r="D117" s="591"/>
      <c r="E117" s="614">
        <f>A!E117</f>
        <v>0</v>
      </c>
      <c r="F117" s="614">
        <f>A!F117</f>
        <v>0</v>
      </c>
      <c r="G117" s="614">
        <f>A!G117</f>
        <v>0</v>
      </c>
      <c r="H117" s="621">
        <f>A!H117</f>
        <v>0</v>
      </c>
      <c r="I117" s="876">
        <f>A!I117</f>
        <v>0</v>
      </c>
      <c r="J117" s="584">
        <f>A!J117</f>
        <v>0</v>
      </c>
      <c r="K117" s="617">
        <f>A!K117</f>
        <v>0</v>
      </c>
      <c r="L117" s="618"/>
      <c r="M117" s="614">
        <f>A!M117</f>
        <v>0</v>
      </c>
      <c r="N117" s="405"/>
      <c r="O117" s="587">
        <f>IF($K$117="Tillagningskök","TK",IF($K$117="Serveringskök","SK",0))</f>
        <v>0</v>
      </c>
      <c r="P117" s="587">
        <f>IF($O$116="SK","SK",IF($O$117="SK","SK",IF($O$118="SK","SK",IF($O$119="SK","SK",0))))</f>
        <v>0</v>
      </c>
      <c r="Q117" s="622">
        <f>IF(AND($Q$109="JA",$H$81="V",F117="V"),"V",IF(AND($Q$109="JA",$H$81="EL",F117="EL"),"EL",IF(AND($Q$109="JA",$H$81="V",F117="EL",$F$109&gt;$R$115),"EL",0)))</f>
        <v>0</v>
      </c>
      <c r="R117" s="405"/>
      <c r="S117" s="405"/>
      <c r="T117" s="405"/>
      <c r="U117" s="405"/>
      <c r="V117" s="405"/>
      <c r="W117" s="405"/>
      <c r="X117" s="405"/>
      <c r="Y117" s="405"/>
      <c r="Z117" s="405"/>
      <c r="AA117" s="405"/>
      <c r="AB117" s="405"/>
      <c r="AC117" s="405"/>
      <c r="AD117" s="405"/>
      <c r="AE117" s="405"/>
      <c r="AF117" s="405"/>
      <c r="AG117" s="405"/>
      <c r="AH117" s="405"/>
      <c r="AI117" s="405"/>
      <c r="AJ117" s="405"/>
      <c r="AK117" s="405"/>
      <c r="AL117" s="405"/>
      <c r="AM117" s="405"/>
      <c r="AN117" s="405"/>
      <c r="AO117" s="405"/>
      <c r="AP117" s="405"/>
      <c r="AQ117" s="405"/>
      <c r="AR117" s="405"/>
      <c r="AS117" s="405"/>
      <c r="AT117" s="405"/>
      <c r="AU117" s="405"/>
      <c r="AV117" s="405"/>
      <c r="AW117" s="405"/>
      <c r="AX117" s="405"/>
      <c r="AY117" s="405"/>
      <c r="AZ117" s="405"/>
      <c r="BA117" s="405"/>
      <c r="BB117" s="405"/>
      <c r="BC117" s="405"/>
      <c r="BD117" s="405"/>
      <c r="BE117" s="405"/>
      <c r="BF117" s="405"/>
      <c r="BG117" s="405"/>
      <c r="BH117" s="405"/>
      <c r="BI117" s="405"/>
      <c r="BJ117" s="405"/>
      <c r="BK117" s="405"/>
      <c r="BL117" s="405"/>
      <c r="BM117" s="405"/>
    </row>
    <row r="118" spans="1:65" ht="16.5">
      <c r="A118" s="417" t="s">
        <v>589</v>
      </c>
      <c r="B118" s="418"/>
      <c r="C118" s="613">
        <f>A!C118</f>
        <v>0</v>
      </c>
      <c r="D118" s="591"/>
      <c r="E118" s="614">
        <f>A!E118</f>
        <v>0</v>
      </c>
      <c r="F118" s="614">
        <f>A!F118</f>
        <v>0</v>
      </c>
      <c r="G118" s="614">
        <f>A!G118</f>
        <v>0</v>
      </c>
      <c r="H118" s="621">
        <f>A!H118</f>
        <v>0</v>
      </c>
      <c r="I118" s="876">
        <f>A!I118</f>
        <v>0</v>
      </c>
      <c r="J118" s="584">
        <f>A!J118</f>
        <v>0</v>
      </c>
      <c r="K118" s="617">
        <f>A!K118</f>
        <v>0</v>
      </c>
      <c r="L118" s="618"/>
      <c r="M118" s="614">
        <f>A!M118</f>
        <v>0</v>
      </c>
      <c r="N118" s="405"/>
      <c r="O118" s="587">
        <f>IF($K$118="Tillagningskök","TK",IF($K$118="Serveringskök","SK",0))</f>
        <v>0</v>
      </c>
      <c r="P118" s="587"/>
      <c r="Q118" s="622">
        <f>IF(AND($Q$110="JA",$H$81="V",F118="V"),"V",IF(AND($Q$110="JA",$H$81="EL",F118="EL"),"EL",IF(AND($Q$110="JA",$H$81="V",F118="EL",$F$110&gt;$R$115),"EL",0)))</f>
        <v>0</v>
      </c>
      <c r="R118" s="405"/>
      <c r="S118" s="405"/>
      <c r="T118" s="405"/>
      <c r="U118" s="405"/>
      <c r="V118" s="405"/>
      <c r="W118" s="405"/>
      <c r="X118" s="405"/>
      <c r="Y118" s="405"/>
      <c r="Z118" s="405"/>
      <c r="AA118" s="405"/>
      <c r="AB118" s="405"/>
      <c r="AC118" s="405"/>
      <c r="AD118" s="405"/>
      <c r="AE118" s="405"/>
      <c r="AF118" s="405"/>
      <c r="AG118" s="405"/>
      <c r="AH118" s="405"/>
      <c r="AI118" s="405"/>
      <c r="AJ118" s="405"/>
      <c r="AK118" s="405"/>
      <c r="AL118" s="405"/>
      <c r="AM118" s="405"/>
      <c r="AN118" s="405"/>
      <c r="AO118" s="405"/>
      <c r="AP118" s="405"/>
      <c r="AQ118" s="405"/>
      <c r="AR118" s="405"/>
      <c r="AS118" s="405"/>
      <c r="AT118" s="405"/>
      <c r="AU118" s="405"/>
      <c r="AV118" s="405"/>
      <c r="AW118" s="405"/>
      <c r="AX118" s="405"/>
      <c r="AY118" s="405"/>
      <c r="AZ118" s="405"/>
      <c r="BA118" s="405"/>
      <c r="BB118" s="405"/>
      <c r="BC118" s="405"/>
      <c r="BD118" s="405"/>
      <c r="BE118" s="405"/>
      <c r="BF118" s="405"/>
      <c r="BG118" s="405"/>
      <c r="BH118" s="405"/>
      <c r="BI118" s="405"/>
      <c r="BJ118" s="405"/>
      <c r="BK118" s="405"/>
      <c r="BL118" s="405"/>
      <c r="BM118" s="405"/>
    </row>
    <row r="119" spans="1:65" ht="16.5">
      <c r="A119" s="417" t="s">
        <v>145</v>
      </c>
      <c r="B119" s="418"/>
      <c r="C119" s="613">
        <f>A!C119</f>
        <v>0</v>
      </c>
      <c r="D119" s="591"/>
      <c r="E119" s="614">
        <f>A!E119</f>
        <v>0</v>
      </c>
      <c r="F119" s="614">
        <f>A!F119</f>
        <v>0</v>
      </c>
      <c r="G119" s="614">
        <f>A!G119</f>
        <v>0</v>
      </c>
      <c r="H119" s="621">
        <f>A!H119</f>
        <v>0</v>
      </c>
      <c r="I119" s="876">
        <f>A!I119</f>
        <v>0</v>
      </c>
      <c r="J119" s="584">
        <f>A!J119</f>
        <v>0</v>
      </c>
      <c r="K119" s="617">
        <f>A!K119</f>
        <v>0</v>
      </c>
      <c r="L119" s="618"/>
      <c r="M119" s="614">
        <f>A!M119</f>
        <v>0</v>
      </c>
      <c r="N119" s="405"/>
      <c r="O119" s="587">
        <f>IF($K$119="Tillagningskök","TK",IF($K$119="Serveringskök","SK",0))</f>
        <v>0</v>
      </c>
      <c r="P119" s="587"/>
      <c r="Q119" s="622">
        <f>IF(AND($Q$111="JA",$H$81="V",F119="V"),"V",IF(AND($Q$111="JA",$H$81="EL",F119="EL"),"EL",IF(AND($Q$111="JA",$H$81="V",F119="EL",$F$111&gt;$R$115),"EL",0)))</f>
        <v>0</v>
      </c>
      <c r="R119" s="405"/>
      <c r="S119" s="405"/>
      <c r="T119" s="405"/>
      <c r="U119" s="405"/>
      <c r="V119" s="405"/>
      <c r="W119" s="405"/>
      <c r="X119" s="405"/>
      <c r="Y119" s="405"/>
      <c r="Z119" s="405"/>
      <c r="AA119" s="405"/>
      <c r="AB119" s="405"/>
      <c r="AC119" s="405"/>
      <c r="AD119" s="405"/>
      <c r="AE119" s="412"/>
      <c r="AF119" s="412"/>
      <c r="AG119" s="414"/>
      <c r="AH119" s="414"/>
      <c r="AI119" s="414"/>
      <c r="AJ119" s="412"/>
      <c r="AK119" s="412"/>
      <c r="AL119" s="412"/>
      <c r="AM119" s="412"/>
      <c r="AN119" s="412"/>
      <c r="AO119" s="412"/>
      <c r="AP119" s="412"/>
      <c r="AQ119" s="412"/>
      <c r="AR119" s="412"/>
      <c r="AS119" s="405"/>
      <c r="AT119" s="405"/>
      <c r="AU119" s="405"/>
      <c r="AV119" s="405"/>
      <c r="AW119" s="405"/>
      <c r="AX119" s="405"/>
      <c r="AY119" s="405"/>
      <c r="AZ119" s="405"/>
      <c r="BA119" s="405"/>
      <c r="BB119" s="405"/>
      <c r="BC119" s="405"/>
      <c r="BD119" s="405"/>
      <c r="BE119" s="405"/>
      <c r="BF119" s="405"/>
      <c r="BG119" s="405"/>
      <c r="BH119" s="405"/>
      <c r="BI119" s="405"/>
      <c r="BJ119" s="405"/>
      <c r="BK119" s="405"/>
      <c r="BL119" s="405"/>
      <c r="BM119" s="405"/>
    </row>
    <row r="120" spans="1:65" ht="12.75">
      <c r="A120" s="412"/>
      <c r="B120" s="412"/>
      <c r="C120" s="412"/>
      <c r="D120" s="412"/>
      <c r="E120" s="412"/>
      <c r="F120" s="412"/>
      <c r="G120" s="412"/>
      <c r="H120" s="412"/>
      <c r="I120" s="412"/>
      <c r="J120" s="623"/>
      <c r="K120" s="405"/>
      <c r="L120" s="405"/>
      <c r="M120" s="405"/>
      <c r="N120" s="405"/>
      <c r="O120" s="405"/>
      <c r="P120" s="405"/>
      <c r="Q120" s="405"/>
      <c r="R120" s="405"/>
      <c r="S120" s="405"/>
      <c r="T120" s="405"/>
      <c r="U120" s="405"/>
      <c r="V120" s="405"/>
      <c r="W120" s="405"/>
      <c r="X120" s="405"/>
      <c r="Y120" s="405"/>
      <c r="Z120" s="405"/>
      <c r="AA120" s="405"/>
      <c r="AB120" s="405"/>
      <c r="AC120" s="405"/>
      <c r="AD120" s="405"/>
      <c r="AE120" s="412"/>
      <c r="AF120" s="412"/>
      <c r="AG120" s="414"/>
      <c r="AH120" s="414"/>
      <c r="AI120" s="412"/>
      <c r="AJ120" s="412"/>
      <c r="AK120" s="412"/>
      <c r="AL120" s="412"/>
      <c r="AM120" s="412"/>
      <c r="AN120" s="412"/>
      <c r="AO120" s="412"/>
      <c r="AP120" s="412"/>
      <c r="AQ120" s="412"/>
      <c r="AR120" s="412"/>
      <c r="AS120" s="405"/>
      <c r="AT120" s="405"/>
      <c r="AU120" s="405"/>
      <c r="AV120" s="405"/>
      <c r="AW120" s="405"/>
      <c r="AX120" s="405"/>
      <c r="AY120" s="405"/>
      <c r="AZ120" s="405"/>
      <c r="BA120" s="405"/>
      <c r="BB120" s="405"/>
      <c r="BC120" s="405"/>
      <c r="BD120" s="405"/>
      <c r="BE120" s="405"/>
      <c r="BF120" s="405"/>
      <c r="BG120" s="405"/>
      <c r="BH120" s="405"/>
      <c r="BI120" s="405"/>
      <c r="BJ120" s="405"/>
      <c r="BK120" s="405"/>
      <c r="BL120" s="405"/>
      <c r="BM120" s="405"/>
    </row>
    <row r="121" spans="1:65" ht="15.75">
      <c r="A121" s="411" t="s">
        <v>241</v>
      </c>
      <c r="B121" s="412"/>
      <c r="C121" s="412"/>
      <c r="D121" s="412"/>
      <c r="E121" s="412"/>
      <c r="F121" s="412"/>
      <c r="G121" s="412"/>
      <c r="H121" s="412"/>
      <c r="I121" s="412"/>
      <c r="J121" s="412"/>
      <c r="K121" s="405"/>
      <c r="L121" s="405"/>
      <c r="M121" s="405" t="s">
        <v>388</v>
      </c>
      <c r="N121" s="405"/>
      <c r="O121" s="405"/>
      <c r="P121" s="405"/>
      <c r="Q121" s="405"/>
      <c r="R121" s="405"/>
      <c r="S121" s="405"/>
      <c r="T121" s="405"/>
      <c r="U121" s="405"/>
      <c r="V121" s="405"/>
      <c r="W121" s="405"/>
      <c r="X121" s="405"/>
      <c r="Y121" s="405"/>
      <c r="Z121" s="405"/>
      <c r="AA121" s="405"/>
      <c r="AB121" s="405"/>
      <c r="AC121" s="405"/>
      <c r="AD121" s="405"/>
      <c r="AE121" s="412"/>
      <c r="AF121" s="412"/>
      <c r="AG121" s="414"/>
      <c r="AH121" s="412"/>
      <c r="AI121" s="412"/>
      <c r="AJ121" s="412"/>
      <c r="AK121" s="412"/>
      <c r="AL121" s="412"/>
      <c r="AM121" s="412"/>
      <c r="AN121" s="412"/>
      <c r="AO121" s="412"/>
      <c r="AP121" s="412"/>
      <c r="AQ121" s="412"/>
      <c r="AR121" s="412"/>
      <c r="AS121" s="405"/>
      <c r="AT121" s="405"/>
      <c r="AU121" s="405"/>
      <c r="AV121" s="405"/>
      <c r="AW121" s="405"/>
      <c r="AX121" s="405"/>
      <c r="AY121" s="405"/>
      <c r="AZ121" s="405"/>
      <c r="BA121" s="405"/>
      <c r="BB121" s="405"/>
      <c r="BC121" s="405"/>
      <c r="BD121" s="405"/>
      <c r="BE121" s="405"/>
      <c r="BF121" s="405"/>
      <c r="BG121" s="405"/>
      <c r="BH121" s="405"/>
      <c r="BI121" s="405"/>
      <c r="BJ121" s="405"/>
      <c r="BK121" s="405"/>
      <c r="BL121" s="405"/>
      <c r="BM121" s="405"/>
    </row>
    <row r="122" spans="1:65" ht="16.5">
      <c r="A122" s="412"/>
      <c r="B122" s="412"/>
      <c r="C122" s="624" t="s">
        <v>242</v>
      </c>
      <c r="D122" s="624" t="s">
        <v>188</v>
      </c>
      <c r="E122" s="417" t="s">
        <v>243</v>
      </c>
      <c r="F122" s="424"/>
      <c r="G122" s="624" t="s">
        <v>244</v>
      </c>
      <c r="H122" s="412"/>
      <c r="I122" s="412"/>
      <c r="J122" s="412"/>
      <c r="K122" s="405"/>
      <c r="L122" s="405"/>
      <c r="M122" s="405"/>
      <c r="N122" s="405"/>
      <c r="O122" s="405" t="s">
        <v>388</v>
      </c>
      <c r="P122" s="405"/>
      <c r="Q122" s="405"/>
      <c r="R122" s="405"/>
      <c r="S122" s="405"/>
      <c r="T122" s="405"/>
      <c r="U122" s="405"/>
      <c r="V122" s="405"/>
      <c r="W122" s="405"/>
      <c r="X122" s="405"/>
      <c r="Y122" s="405"/>
      <c r="Z122" s="405"/>
      <c r="AA122" s="405"/>
      <c r="AB122" s="405"/>
      <c r="AC122" s="405"/>
      <c r="AD122" s="405"/>
      <c r="AE122" s="412"/>
      <c r="AF122" s="412"/>
      <c r="AG122" s="412"/>
      <c r="AH122" s="412"/>
      <c r="AI122" s="412"/>
      <c r="AJ122" s="412"/>
      <c r="AK122" s="412"/>
      <c r="AL122" s="412"/>
      <c r="AM122" s="412"/>
      <c r="AN122" s="412"/>
      <c r="AO122" s="412"/>
      <c r="AP122" s="412"/>
      <c r="AQ122" s="412"/>
      <c r="AR122" s="412"/>
      <c r="AS122" s="405"/>
      <c r="AT122" s="405"/>
      <c r="AU122" s="405"/>
      <c r="AV122" s="405"/>
      <c r="AW122" s="405"/>
      <c r="AX122" s="405"/>
      <c r="AY122" s="405"/>
      <c r="AZ122" s="405"/>
      <c r="BA122" s="405"/>
      <c r="BB122" s="405"/>
      <c r="BC122" s="405"/>
      <c r="BD122" s="405"/>
      <c r="BE122" s="405"/>
      <c r="BF122" s="405"/>
      <c r="BG122" s="405"/>
      <c r="BH122" s="405"/>
      <c r="BI122" s="405"/>
      <c r="BJ122" s="405"/>
      <c r="BK122" s="405"/>
      <c r="BL122" s="405"/>
      <c r="BM122" s="405"/>
    </row>
    <row r="123" spans="1:84" ht="16.5">
      <c r="A123" s="607"/>
      <c r="B123" s="412"/>
      <c r="C123" s="625"/>
      <c r="D123" s="625"/>
      <c r="E123" s="626" t="s">
        <v>485</v>
      </c>
      <c r="F123" s="626" t="s">
        <v>1181</v>
      </c>
      <c r="G123" s="625" t="s">
        <v>245</v>
      </c>
      <c r="H123" s="412"/>
      <c r="I123" s="412"/>
      <c r="J123" s="412"/>
      <c r="K123" s="405"/>
      <c r="L123" s="405"/>
      <c r="M123" s="405"/>
      <c r="N123" s="405"/>
      <c r="O123" s="405"/>
      <c r="P123" s="405"/>
      <c r="Q123" s="405"/>
      <c r="R123" s="405"/>
      <c r="S123" s="405"/>
      <c r="T123" s="405"/>
      <c r="U123" s="405"/>
      <c r="V123" s="405"/>
      <c r="W123" s="405"/>
      <c r="X123" s="405"/>
      <c r="Y123" s="405"/>
      <c r="Z123" s="405"/>
      <c r="AA123" s="405"/>
      <c r="AB123" s="405"/>
      <c r="AC123" s="405"/>
      <c r="AD123" s="405"/>
      <c r="AE123" s="412"/>
      <c r="AF123" s="412"/>
      <c r="AG123" s="412"/>
      <c r="AH123" s="412"/>
      <c r="AI123" s="412"/>
      <c r="AJ123" s="412"/>
      <c r="AK123" s="412"/>
      <c r="AL123" s="412"/>
      <c r="AM123" s="412"/>
      <c r="AN123" s="412"/>
      <c r="AO123" s="412"/>
      <c r="AP123" s="412"/>
      <c r="AQ123" s="412"/>
      <c r="AR123" s="412"/>
      <c r="AS123" s="412"/>
      <c r="AT123" s="412"/>
      <c r="AU123" s="412"/>
      <c r="AV123" s="412"/>
      <c r="AW123" s="412"/>
      <c r="AX123" s="412"/>
      <c r="AY123" s="412"/>
      <c r="AZ123" s="412"/>
      <c r="BA123" s="412"/>
      <c r="BB123" s="412"/>
      <c r="BC123" s="412"/>
      <c r="BD123" s="412"/>
      <c r="BE123" s="412"/>
      <c r="BF123" s="412"/>
      <c r="BG123" s="412"/>
      <c r="BH123" s="412"/>
      <c r="BI123" s="412"/>
      <c r="BJ123" s="412"/>
      <c r="BK123" s="412"/>
      <c r="BL123" s="412"/>
      <c r="BM123" s="412"/>
      <c r="BN123" s="338"/>
      <c r="BO123" s="338"/>
      <c r="BP123" s="338"/>
      <c r="BQ123" s="338"/>
      <c r="BR123" s="338"/>
      <c r="BS123" s="338"/>
      <c r="BT123" s="338"/>
      <c r="BU123" s="338"/>
      <c r="BV123" s="338"/>
      <c r="BW123" s="338"/>
      <c r="BX123" s="338"/>
      <c r="BY123" s="338"/>
      <c r="BZ123" s="338"/>
      <c r="CA123" s="338"/>
      <c r="CB123" s="338"/>
      <c r="CC123" s="338"/>
      <c r="CD123" s="338"/>
      <c r="CE123" s="338"/>
      <c r="CF123" s="338"/>
    </row>
    <row r="124" spans="1:84" ht="16.5">
      <c r="A124" s="417" t="s">
        <v>815</v>
      </c>
      <c r="B124" s="418"/>
      <c r="C124" s="629">
        <f>A!C124</f>
        <v>100</v>
      </c>
      <c r="D124" s="730" t="str">
        <f>A!D124</f>
        <v>El</v>
      </c>
      <c r="E124" s="629" t="str">
        <f>A!E124</f>
        <v>Nej</v>
      </c>
      <c r="F124" s="629">
        <f>A!F124</f>
        <v>0</v>
      </c>
      <c r="G124" s="730" t="str">
        <f>A!G124</f>
        <v>NEJ</v>
      </c>
      <c r="H124" s="412"/>
      <c r="I124" s="412"/>
      <c r="J124" s="412"/>
      <c r="K124" s="405"/>
      <c r="L124" s="405"/>
      <c r="M124" s="405"/>
      <c r="N124" s="405"/>
      <c r="O124" s="405"/>
      <c r="P124" s="405"/>
      <c r="Q124" s="405"/>
      <c r="R124" s="405"/>
      <c r="S124" s="405"/>
      <c r="T124" s="405"/>
      <c r="U124" s="405"/>
      <c r="V124" s="405"/>
      <c r="W124" s="405"/>
      <c r="X124" s="405"/>
      <c r="Y124" s="405"/>
      <c r="Z124" s="405"/>
      <c r="AA124" s="405"/>
      <c r="AB124" s="405"/>
      <c r="AC124" s="405"/>
      <c r="AD124" s="412"/>
      <c r="AE124" s="412"/>
      <c r="AF124" s="412"/>
      <c r="AG124" s="412"/>
      <c r="AH124" s="412"/>
      <c r="AI124" s="412"/>
      <c r="AJ124" s="412"/>
      <c r="AK124" s="412"/>
      <c r="AL124" s="412"/>
      <c r="AM124" s="412"/>
      <c r="AN124" s="412"/>
      <c r="AO124" s="412"/>
      <c r="AP124" s="412"/>
      <c r="AQ124" s="412"/>
      <c r="AR124" s="412"/>
      <c r="AS124" s="412"/>
      <c r="AT124" s="412"/>
      <c r="AU124" s="412"/>
      <c r="AV124" s="412"/>
      <c r="AW124" s="412"/>
      <c r="AX124" s="412"/>
      <c r="AY124" s="412"/>
      <c r="AZ124" s="412"/>
      <c r="BA124" s="412"/>
      <c r="BB124" s="412"/>
      <c r="BC124" s="412"/>
      <c r="BD124" s="412"/>
      <c r="BE124" s="412"/>
      <c r="BF124" s="412"/>
      <c r="BG124" s="412"/>
      <c r="BH124" s="412"/>
      <c r="BI124" s="412"/>
      <c r="BJ124" s="412"/>
      <c r="BK124" s="412"/>
      <c r="BL124" s="412"/>
      <c r="BM124" s="412"/>
      <c r="BN124" s="338"/>
      <c r="BO124" s="338"/>
      <c r="BP124" s="338"/>
      <c r="BQ124" s="338"/>
      <c r="BR124" s="338"/>
      <c r="BS124" s="338"/>
      <c r="BT124" s="338"/>
      <c r="BU124" s="338"/>
      <c r="BV124" s="338"/>
      <c r="BW124" s="338"/>
      <c r="BX124" s="338"/>
      <c r="BY124" s="338"/>
      <c r="BZ124" s="338"/>
      <c r="CA124" s="338"/>
      <c r="CB124" s="338"/>
      <c r="CC124" s="338"/>
      <c r="CD124" s="338"/>
      <c r="CE124" s="338"/>
      <c r="CF124" s="338"/>
    </row>
    <row r="125" spans="1:84" ht="12.75">
      <c r="A125" s="412"/>
      <c r="B125" s="412"/>
      <c r="C125" s="412"/>
      <c r="D125" s="412"/>
      <c r="E125" s="412"/>
      <c r="F125" s="412"/>
      <c r="G125" s="405"/>
      <c r="H125" s="405"/>
      <c r="I125" s="405"/>
      <c r="J125" s="405"/>
      <c r="K125" s="405"/>
      <c r="L125" s="405"/>
      <c r="M125" s="405"/>
      <c r="N125" s="405"/>
      <c r="O125" s="405"/>
      <c r="P125" s="405"/>
      <c r="Q125" s="405"/>
      <c r="R125" s="405"/>
      <c r="S125" s="405"/>
      <c r="T125" s="405"/>
      <c r="U125" s="405"/>
      <c r="V125" s="405"/>
      <c r="W125" s="405"/>
      <c r="X125" s="405"/>
      <c r="Y125" s="405"/>
      <c r="Z125" s="405"/>
      <c r="AA125" s="405"/>
      <c r="AB125" s="405"/>
      <c r="AC125" s="405"/>
      <c r="AD125" s="412"/>
      <c r="AE125" s="412"/>
      <c r="AF125" s="412"/>
      <c r="AG125" s="412"/>
      <c r="AH125" s="412"/>
      <c r="AI125" s="412"/>
      <c r="AJ125" s="412"/>
      <c r="AK125" s="412"/>
      <c r="AL125" s="412"/>
      <c r="AM125" s="412"/>
      <c r="AN125" s="412"/>
      <c r="AO125" s="412"/>
      <c r="AP125" s="412"/>
      <c r="AQ125" s="412"/>
      <c r="AR125" s="412"/>
      <c r="AS125" s="412"/>
      <c r="AT125" s="412"/>
      <c r="AU125" s="412"/>
      <c r="AV125" s="412"/>
      <c r="AW125" s="412"/>
      <c r="AX125" s="412"/>
      <c r="AY125" s="412"/>
      <c r="AZ125" s="412"/>
      <c r="BA125" s="412"/>
      <c r="BB125" s="412"/>
      <c r="BC125" s="412"/>
      <c r="BD125" s="412"/>
      <c r="BE125" s="412"/>
      <c r="BF125" s="412"/>
      <c r="BG125" s="412"/>
      <c r="BH125" s="412"/>
      <c r="BI125" s="412"/>
      <c r="BJ125" s="412"/>
      <c r="BK125" s="412"/>
      <c r="BL125" s="412"/>
      <c r="BM125" s="412"/>
      <c r="BN125" s="338"/>
      <c r="BO125" s="338"/>
      <c r="BP125" s="338"/>
      <c r="BQ125" s="338"/>
      <c r="BR125" s="338"/>
      <c r="BS125" s="338"/>
      <c r="BT125" s="338"/>
      <c r="BU125" s="338"/>
      <c r="BV125" s="338"/>
      <c r="BW125" s="338"/>
      <c r="BX125" s="338"/>
      <c r="BY125" s="338"/>
      <c r="BZ125" s="338"/>
      <c r="CA125" s="338"/>
      <c r="CB125" s="338"/>
      <c r="CC125" s="338"/>
      <c r="CD125" s="338"/>
      <c r="CE125" s="338"/>
      <c r="CF125" s="338"/>
    </row>
    <row r="126" spans="1:84" ht="16.5">
      <c r="A126" s="411" t="s">
        <v>247</v>
      </c>
      <c r="B126" s="412"/>
      <c r="C126" s="446" t="s">
        <v>1048</v>
      </c>
      <c r="D126" s="447"/>
      <c r="E126" s="568" t="s">
        <v>248</v>
      </c>
      <c r="F126" s="449"/>
      <c r="G126" s="567" t="s">
        <v>257</v>
      </c>
      <c r="H126" s="567" t="s">
        <v>9</v>
      </c>
      <c r="I126" s="567" t="s">
        <v>10</v>
      </c>
      <c r="J126" s="567" t="s">
        <v>11</v>
      </c>
      <c r="K126" s="405"/>
      <c r="L126" s="405"/>
      <c r="M126" s="405"/>
      <c r="N126" s="405"/>
      <c r="O126" s="405"/>
      <c r="P126" s="405"/>
      <c r="Q126" s="405"/>
      <c r="R126" s="405"/>
      <c r="S126" s="405"/>
      <c r="T126" s="405"/>
      <c r="U126" s="405"/>
      <c r="V126" s="405"/>
      <c r="W126" s="405"/>
      <c r="X126" s="405"/>
      <c r="Y126" s="405"/>
      <c r="Z126" s="405"/>
      <c r="AA126" s="405"/>
      <c r="AB126" s="405"/>
      <c r="AC126" s="405"/>
      <c r="AD126" s="412"/>
      <c r="AE126" s="412"/>
      <c r="AF126" s="412"/>
      <c r="AG126" s="412"/>
      <c r="AH126" s="412"/>
      <c r="AI126" s="412"/>
      <c r="AJ126" s="412"/>
      <c r="AK126" s="412"/>
      <c r="AL126" s="412"/>
      <c r="AM126" s="412"/>
      <c r="AN126" s="412"/>
      <c r="AO126" s="412"/>
      <c r="AP126" s="412"/>
      <c r="AQ126" s="412"/>
      <c r="AR126" s="412"/>
      <c r="AS126" s="412"/>
      <c r="AT126" s="412"/>
      <c r="AU126" s="412"/>
      <c r="AV126" s="412"/>
      <c r="AW126" s="412"/>
      <c r="AX126" s="412"/>
      <c r="AY126" s="412"/>
      <c r="AZ126" s="412"/>
      <c r="BA126" s="412"/>
      <c r="BB126" s="412"/>
      <c r="BC126" s="412"/>
      <c r="BD126" s="412"/>
      <c r="BE126" s="412"/>
      <c r="BF126" s="412"/>
      <c r="BG126" s="412"/>
      <c r="BH126" s="412"/>
      <c r="BI126" s="412"/>
      <c r="BJ126" s="412"/>
      <c r="BK126" s="412"/>
      <c r="BL126" s="412"/>
      <c r="BM126" s="412"/>
      <c r="BN126" s="338"/>
      <c r="BO126" s="338"/>
      <c r="BP126" s="338"/>
      <c r="BQ126" s="338"/>
      <c r="BR126" s="338"/>
      <c r="BS126" s="338"/>
      <c r="BT126" s="338"/>
      <c r="BU126" s="338"/>
      <c r="BV126" s="338"/>
      <c r="BW126" s="338"/>
      <c r="BX126" s="338"/>
      <c r="BY126" s="338"/>
      <c r="BZ126" s="338"/>
      <c r="CA126" s="338"/>
      <c r="CB126" s="338"/>
      <c r="CC126" s="338"/>
      <c r="CD126" s="338"/>
      <c r="CE126" s="338"/>
      <c r="CF126" s="338"/>
    </row>
    <row r="127" spans="1:84" ht="16.5">
      <c r="A127" s="630" t="s">
        <v>12</v>
      </c>
      <c r="B127" s="412"/>
      <c r="C127" s="608"/>
      <c r="D127" s="609"/>
      <c r="E127" s="577" t="s">
        <v>439</v>
      </c>
      <c r="F127" s="577" t="s">
        <v>37</v>
      </c>
      <c r="G127" s="610" t="s">
        <v>13</v>
      </c>
      <c r="H127" s="610" t="s">
        <v>14</v>
      </c>
      <c r="I127" s="610" t="s">
        <v>15</v>
      </c>
      <c r="J127" s="610" t="s">
        <v>16</v>
      </c>
      <c r="K127" s="405"/>
      <c r="L127" s="405" t="s">
        <v>388</v>
      </c>
      <c r="M127" s="405"/>
      <c r="N127" s="405"/>
      <c r="O127" s="405" t="s">
        <v>17</v>
      </c>
      <c r="P127" s="606" t="s">
        <v>18</v>
      </c>
      <c r="Q127" s="405" t="s">
        <v>57</v>
      </c>
      <c r="R127" s="405" t="s">
        <v>58</v>
      </c>
      <c r="S127" s="631" t="s">
        <v>59</v>
      </c>
      <c r="T127" s="405" t="s">
        <v>60</v>
      </c>
      <c r="U127" s="405"/>
      <c r="V127" s="405"/>
      <c r="W127" s="405"/>
      <c r="X127" s="405"/>
      <c r="Y127" s="405"/>
      <c r="Z127" s="405"/>
      <c r="AA127" s="405"/>
      <c r="AB127" s="405"/>
      <c r="AC127" s="405"/>
      <c r="AD127" s="412"/>
      <c r="AE127" s="412"/>
      <c r="AF127" s="412"/>
      <c r="AG127" s="412"/>
      <c r="AH127" s="412"/>
      <c r="AI127" s="412"/>
      <c r="AJ127" s="412"/>
      <c r="AK127" s="412"/>
      <c r="AL127" s="412"/>
      <c r="AM127" s="412"/>
      <c r="AN127" s="412"/>
      <c r="AO127" s="412"/>
      <c r="AP127" s="412"/>
      <c r="AQ127" s="412"/>
      <c r="AR127" s="412"/>
      <c r="AS127" s="412"/>
      <c r="AT127" s="412"/>
      <c r="AU127" s="412"/>
      <c r="AV127" s="412"/>
      <c r="AW127" s="412"/>
      <c r="AX127" s="412"/>
      <c r="AY127" s="412"/>
      <c r="AZ127" s="412"/>
      <c r="BA127" s="412"/>
      <c r="BB127" s="412"/>
      <c r="BC127" s="412"/>
      <c r="BD127" s="412"/>
      <c r="BE127" s="412"/>
      <c r="BF127" s="412"/>
      <c r="BG127" s="412"/>
      <c r="BH127" s="412"/>
      <c r="BI127" s="412"/>
      <c r="BJ127" s="412"/>
      <c r="BK127" s="412"/>
      <c r="BL127" s="412"/>
      <c r="BM127" s="412"/>
      <c r="BN127" s="338"/>
      <c r="BO127" s="338"/>
      <c r="BP127" s="338"/>
      <c r="BQ127" s="338"/>
      <c r="BR127" s="338"/>
      <c r="BS127" s="338"/>
      <c r="BT127" s="338"/>
      <c r="BU127" s="338"/>
      <c r="BV127" s="338"/>
      <c r="BW127" s="338"/>
      <c r="BX127" s="338"/>
      <c r="BY127" s="338"/>
      <c r="BZ127" s="338"/>
      <c r="CA127" s="338"/>
      <c r="CB127" s="338"/>
      <c r="CC127" s="338"/>
      <c r="CD127" s="338"/>
      <c r="CE127" s="338"/>
      <c r="CF127" s="338"/>
    </row>
    <row r="128" spans="1:84" ht="16.5">
      <c r="A128" s="417" t="s">
        <v>190</v>
      </c>
      <c r="B128" s="418"/>
      <c r="C128" s="632">
        <f>A!C128</f>
        <v>0</v>
      </c>
      <c r="D128" s="591"/>
      <c r="E128" s="614">
        <f>A!E128</f>
        <v>0</v>
      </c>
      <c r="F128" s="633">
        <f>A!F128</f>
        <v>0</v>
      </c>
      <c r="G128" s="614">
        <f>A!G128</f>
        <v>0</v>
      </c>
      <c r="H128" s="614">
        <f>A!H128</f>
        <v>0</v>
      </c>
      <c r="I128" s="614">
        <f>A!I128</f>
        <v>0</v>
      </c>
      <c r="J128" s="614">
        <f>A!J128</f>
        <v>0</v>
      </c>
      <c r="K128" s="405"/>
      <c r="L128" s="405"/>
      <c r="M128" s="405"/>
      <c r="N128" s="634"/>
      <c r="O128" s="587">
        <f>IF($E$128="JA","SV",0)</f>
        <v>0</v>
      </c>
      <c r="P128" s="589">
        <f>$F$128*$E$108</f>
        <v>0</v>
      </c>
      <c r="Q128" s="635">
        <f>IF($G$128="JA","SV",0)</f>
        <v>0</v>
      </c>
      <c r="R128" s="587">
        <f>IF($H$128="JA","SV",0)</f>
        <v>0</v>
      </c>
      <c r="S128" s="587">
        <f>IF($I$128="JA","SV",0)</f>
        <v>0</v>
      </c>
      <c r="T128" s="587">
        <f>IF($J$128="JA","SV",0)</f>
        <v>0</v>
      </c>
      <c r="U128" s="405"/>
      <c r="V128" s="405"/>
      <c r="W128" s="405"/>
      <c r="X128" s="405"/>
      <c r="Y128" s="405"/>
      <c r="Z128" s="405"/>
      <c r="AA128" s="405"/>
      <c r="AB128" s="405"/>
      <c r="AC128" s="405"/>
      <c r="AD128" s="412"/>
      <c r="AE128" s="412"/>
      <c r="AF128" s="412"/>
      <c r="AG128" s="412"/>
      <c r="AH128" s="412"/>
      <c r="AI128" s="412"/>
      <c r="AJ128" s="412"/>
      <c r="AK128" s="412"/>
      <c r="AL128" s="412"/>
      <c r="AM128" s="412"/>
      <c r="AN128" s="412"/>
      <c r="AO128" s="412"/>
      <c r="AP128" s="412"/>
      <c r="AQ128" s="412"/>
      <c r="AR128" s="412"/>
      <c r="AS128" s="412"/>
      <c r="AT128" s="412"/>
      <c r="AU128" s="412"/>
      <c r="AV128" s="412"/>
      <c r="AW128" s="412"/>
      <c r="AX128" s="412"/>
      <c r="AY128" s="412"/>
      <c r="AZ128" s="412"/>
      <c r="BA128" s="412"/>
      <c r="BB128" s="412"/>
      <c r="BC128" s="412"/>
      <c r="BD128" s="412"/>
      <c r="BE128" s="412"/>
      <c r="BF128" s="412"/>
      <c r="BG128" s="412"/>
      <c r="BH128" s="412"/>
      <c r="BI128" s="412"/>
      <c r="BJ128" s="412"/>
      <c r="BK128" s="412"/>
      <c r="BL128" s="412"/>
      <c r="BM128" s="412"/>
      <c r="BN128" s="338"/>
      <c r="BO128" s="338"/>
      <c r="BP128" s="338"/>
      <c r="BQ128" s="338"/>
      <c r="BR128" s="338"/>
      <c r="BS128" s="338"/>
      <c r="BT128" s="338"/>
      <c r="BU128" s="338"/>
      <c r="BV128" s="338"/>
      <c r="BW128" s="338"/>
      <c r="BX128" s="338"/>
      <c r="BY128" s="338"/>
      <c r="BZ128" s="338"/>
      <c r="CA128" s="338"/>
      <c r="CB128" s="338"/>
      <c r="CC128" s="338"/>
      <c r="CD128" s="338"/>
      <c r="CE128" s="338"/>
      <c r="CF128" s="338"/>
    </row>
    <row r="129" spans="1:84" ht="16.5">
      <c r="A129" s="417" t="s">
        <v>588</v>
      </c>
      <c r="B129" s="418"/>
      <c r="C129" s="632">
        <f>A!C129</f>
        <v>0</v>
      </c>
      <c r="D129" s="591"/>
      <c r="E129" s="614">
        <f>A!E129</f>
        <v>0</v>
      </c>
      <c r="F129" s="633">
        <f>A!F129</f>
        <v>0</v>
      </c>
      <c r="G129" s="614">
        <f>A!G129</f>
        <v>0</v>
      </c>
      <c r="H129" s="614">
        <f>A!H129</f>
        <v>0</v>
      </c>
      <c r="I129" s="614">
        <f>A!I129</f>
        <v>0</v>
      </c>
      <c r="J129" s="614">
        <f>A!J129</f>
        <v>0</v>
      </c>
      <c r="K129" s="405"/>
      <c r="L129" s="405"/>
      <c r="M129" s="405"/>
      <c r="N129" s="405"/>
      <c r="O129" s="636">
        <f>IF($E$129="JA","FV",0)</f>
        <v>0</v>
      </c>
      <c r="P129" s="589">
        <f>$F$129*$E$109</f>
        <v>0</v>
      </c>
      <c r="Q129" s="635">
        <f>IF($G$129="JA","FV",0)</f>
        <v>0</v>
      </c>
      <c r="R129" s="587">
        <f>IF($H$129="JA","FV",0)</f>
        <v>0</v>
      </c>
      <c r="S129" s="587">
        <f>IF($I$129="JA","FV",0)</f>
        <v>0</v>
      </c>
      <c r="T129" s="587">
        <f>IF($J$129="JA","FV",0)</f>
        <v>0</v>
      </c>
      <c r="U129" s="405"/>
      <c r="V129" s="405"/>
      <c r="W129" s="405"/>
      <c r="X129" s="405"/>
      <c r="Y129" s="405"/>
      <c r="Z129" s="405"/>
      <c r="AA129" s="405"/>
      <c r="AB129" s="405"/>
      <c r="AC129" s="405"/>
      <c r="AD129" s="412"/>
      <c r="AE129" s="412"/>
      <c r="AF129" s="412"/>
      <c r="AG129" s="412"/>
      <c r="AH129" s="412"/>
      <c r="AI129" s="412"/>
      <c r="AJ129" s="412"/>
      <c r="AK129" s="412"/>
      <c r="AL129" s="412"/>
      <c r="AM129" s="412"/>
      <c r="AN129" s="412"/>
      <c r="AO129" s="412"/>
      <c r="AP129" s="412"/>
      <c r="AQ129" s="412"/>
      <c r="AR129" s="412"/>
      <c r="AS129" s="412"/>
      <c r="AT129" s="412"/>
      <c r="AU129" s="412"/>
      <c r="AV129" s="412"/>
      <c r="AW129" s="412"/>
      <c r="AX129" s="412"/>
      <c r="AY129" s="412"/>
      <c r="AZ129" s="412"/>
      <c r="BA129" s="412"/>
      <c r="BB129" s="412"/>
      <c r="BC129" s="412"/>
      <c r="BD129" s="412"/>
      <c r="BE129" s="412"/>
      <c r="BF129" s="412"/>
      <c r="BG129" s="412"/>
      <c r="BH129" s="412"/>
      <c r="BI129" s="412"/>
      <c r="BJ129" s="412"/>
      <c r="BK129" s="412"/>
      <c r="BL129" s="412"/>
      <c r="BM129" s="412"/>
      <c r="BN129" s="338"/>
      <c r="BO129" s="338"/>
      <c r="BP129" s="338"/>
      <c r="BQ129" s="338"/>
      <c r="BR129" s="338"/>
      <c r="BS129" s="338"/>
      <c r="BT129" s="338"/>
      <c r="BU129" s="338"/>
      <c r="BV129" s="338"/>
      <c r="BW129" s="338"/>
      <c r="BX129" s="338"/>
      <c r="BY129" s="338"/>
      <c r="BZ129" s="338"/>
      <c r="CA129" s="338"/>
      <c r="CB129" s="338"/>
      <c r="CC129" s="338"/>
      <c r="CD129" s="338"/>
      <c r="CE129" s="338"/>
      <c r="CF129" s="338"/>
    </row>
    <row r="130" spans="1:84" ht="16.5">
      <c r="A130" s="417" t="s">
        <v>589</v>
      </c>
      <c r="B130" s="418"/>
      <c r="C130" s="632">
        <f>A!C130</f>
        <v>0</v>
      </c>
      <c r="D130" s="591"/>
      <c r="E130" s="614">
        <f>A!E130</f>
        <v>0</v>
      </c>
      <c r="F130" s="633">
        <f>A!F130</f>
        <v>0</v>
      </c>
      <c r="G130" s="614">
        <f>A!G130</f>
        <v>0</v>
      </c>
      <c r="H130" s="614">
        <f>A!H130</f>
        <v>0</v>
      </c>
      <c r="I130" s="614">
        <f>A!I130</f>
        <v>0</v>
      </c>
      <c r="J130" s="614">
        <f>A!J130</f>
        <v>0</v>
      </c>
      <c r="K130" s="405"/>
      <c r="L130" s="405"/>
      <c r="M130" s="405"/>
      <c r="N130" s="405"/>
      <c r="O130" s="636">
        <f>IF($E$130="JA","AV",0)</f>
        <v>0</v>
      </c>
      <c r="P130" s="589">
        <f>$F$130*$E$110</f>
        <v>0</v>
      </c>
      <c r="Q130" s="635">
        <f>IF($G$130="JA","AV",0)</f>
        <v>0</v>
      </c>
      <c r="R130" s="587">
        <f>IF($H$130="JA","AV",0)</f>
        <v>0</v>
      </c>
      <c r="S130" s="587">
        <f>IF($I$130="JA","AV",0)</f>
        <v>0</v>
      </c>
      <c r="T130" s="587">
        <f>IF($J$130="JA","AV",0)</f>
        <v>0</v>
      </c>
      <c r="U130" s="405"/>
      <c r="V130" s="405"/>
      <c r="W130" s="405"/>
      <c r="X130" s="405"/>
      <c r="Y130" s="405"/>
      <c r="Z130" s="405"/>
      <c r="AA130" s="405"/>
      <c r="AB130" s="405"/>
      <c r="AC130" s="405"/>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2"/>
      <c r="AY130" s="412"/>
      <c r="AZ130" s="412"/>
      <c r="BA130" s="412"/>
      <c r="BB130" s="412"/>
      <c r="BC130" s="412"/>
      <c r="BD130" s="412"/>
      <c r="BE130" s="412"/>
      <c r="BF130" s="412"/>
      <c r="BG130" s="412"/>
      <c r="BH130" s="412"/>
      <c r="BI130" s="412"/>
      <c r="BJ130" s="412"/>
      <c r="BK130" s="412"/>
      <c r="BL130" s="412"/>
      <c r="BM130" s="412"/>
      <c r="BN130" s="338"/>
      <c r="BO130" s="338"/>
      <c r="BP130" s="338"/>
      <c r="BQ130" s="338"/>
      <c r="BR130" s="338"/>
      <c r="BS130" s="338"/>
      <c r="BT130" s="338"/>
      <c r="BU130" s="338"/>
      <c r="BV130" s="338"/>
      <c r="BW130" s="338"/>
      <c r="BX130" s="338"/>
      <c r="BY130" s="338"/>
      <c r="BZ130" s="338"/>
      <c r="CA130" s="338"/>
      <c r="CB130" s="338"/>
      <c r="CC130" s="338"/>
      <c r="CD130" s="338"/>
      <c r="CE130" s="338"/>
      <c r="CF130" s="338"/>
    </row>
    <row r="131" spans="1:84" ht="16.5">
      <c r="A131" s="417" t="s">
        <v>145</v>
      </c>
      <c r="B131" s="418"/>
      <c r="C131" s="613">
        <f>A!C131</f>
        <v>0</v>
      </c>
      <c r="D131" s="591"/>
      <c r="E131" s="614">
        <f>A!E131</f>
        <v>0</v>
      </c>
      <c r="F131" s="633">
        <f>A!F131</f>
        <v>0</v>
      </c>
      <c r="G131" s="614">
        <f>A!G131</f>
        <v>0</v>
      </c>
      <c r="H131" s="614">
        <f>A!H131</f>
        <v>0</v>
      </c>
      <c r="I131" s="614">
        <f>A!I131</f>
        <v>0</v>
      </c>
      <c r="J131" s="614">
        <f>A!J131</f>
        <v>0</v>
      </c>
      <c r="K131" s="405"/>
      <c r="L131" s="405"/>
      <c r="M131" s="405"/>
      <c r="N131" s="405"/>
      <c r="O131" s="636">
        <f>IF($E$131="JA","HG",0)</f>
        <v>0</v>
      </c>
      <c r="P131" s="589">
        <f>$F$131*$E$111</f>
        <v>0</v>
      </c>
      <c r="Q131" s="635">
        <f>IF($G$131="JA","HG",0)</f>
        <v>0</v>
      </c>
      <c r="R131" s="587">
        <f>IF($H$131="JA","HG",0)</f>
        <v>0</v>
      </c>
      <c r="S131" s="587">
        <f>IF($I$131="JA","HG",0)</f>
        <v>0</v>
      </c>
      <c r="T131" s="587">
        <f>IF($J$131="JA","HG",0)</f>
        <v>0</v>
      </c>
      <c r="U131" s="405"/>
      <c r="V131" s="405"/>
      <c r="W131" s="405"/>
      <c r="X131" s="405"/>
      <c r="Y131" s="405"/>
      <c r="Z131" s="405"/>
      <c r="AA131" s="405"/>
      <c r="AB131" s="405"/>
      <c r="AC131" s="405"/>
      <c r="AD131" s="412"/>
      <c r="AE131" s="412"/>
      <c r="AF131" s="412"/>
      <c r="AG131" s="412"/>
      <c r="AH131" s="412"/>
      <c r="AI131" s="412"/>
      <c r="AJ131" s="412"/>
      <c r="AK131" s="412"/>
      <c r="AL131" s="412"/>
      <c r="AM131" s="412"/>
      <c r="AN131" s="412"/>
      <c r="AO131" s="412"/>
      <c r="AP131" s="412"/>
      <c r="AQ131" s="412"/>
      <c r="AR131" s="412"/>
      <c r="AS131" s="412"/>
      <c r="AT131" s="412"/>
      <c r="AU131" s="412"/>
      <c r="AV131" s="412"/>
      <c r="AW131" s="412"/>
      <c r="AX131" s="412"/>
      <c r="AY131" s="412"/>
      <c r="AZ131" s="412"/>
      <c r="BA131" s="412"/>
      <c r="BB131" s="412"/>
      <c r="BC131" s="412"/>
      <c r="BD131" s="412"/>
      <c r="BE131" s="412"/>
      <c r="BF131" s="412"/>
      <c r="BG131" s="412"/>
      <c r="BH131" s="412"/>
      <c r="BI131" s="412"/>
      <c r="BJ131" s="412"/>
      <c r="BK131" s="412"/>
      <c r="BL131" s="412"/>
      <c r="BM131" s="412"/>
      <c r="BN131" s="338"/>
      <c r="BO131" s="338"/>
      <c r="BP131" s="338"/>
      <c r="BQ131" s="338"/>
      <c r="BR131" s="338"/>
      <c r="BS131" s="338"/>
      <c r="BT131" s="338"/>
      <c r="BU131" s="338"/>
      <c r="BV131" s="338"/>
      <c r="BW131" s="338"/>
      <c r="BX131" s="338"/>
      <c r="BY131" s="338"/>
      <c r="BZ131" s="338"/>
      <c r="CA131" s="338"/>
      <c r="CB131" s="338"/>
      <c r="CC131" s="338"/>
      <c r="CD131" s="338"/>
      <c r="CE131" s="338"/>
      <c r="CF131" s="338"/>
    </row>
    <row r="132" spans="1:84" ht="12.75">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12"/>
      <c r="AE132" s="405"/>
      <c r="AF132" s="405"/>
      <c r="AG132" s="412"/>
      <c r="AH132" s="412"/>
      <c r="AI132" s="412"/>
      <c r="AJ132" s="412"/>
      <c r="AK132" s="412"/>
      <c r="AL132" s="412"/>
      <c r="AM132" s="412"/>
      <c r="AN132" s="412"/>
      <c r="AO132" s="412"/>
      <c r="AP132" s="412"/>
      <c r="AQ132" s="412"/>
      <c r="AR132" s="412"/>
      <c r="AS132" s="412"/>
      <c r="AT132" s="412"/>
      <c r="AU132" s="412"/>
      <c r="AV132" s="412"/>
      <c r="AW132" s="412"/>
      <c r="AX132" s="412"/>
      <c r="AY132" s="412"/>
      <c r="AZ132" s="412"/>
      <c r="BA132" s="412"/>
      <c r="BB132" s="412"/>
      <c r="BC132" s="412"/>
      <c r="BD132" s="412"/>
      <c r="BE132" s="412"/>
      <c r="BF132" s="412"/>
      <c r="BG132" s="412"/>
      <c r="BH132" s="412"/>
      <c r="BI132" s="412"/>
      <c r="BJ132" s="412"/>
      <c r="BK132" s="412"/>
      <c r="BL132" s="412"/>
      <c r="BM132" s="412"/>
      <c r="BN132" s="338"/>
      <c r="BO132" s="338"/>
      <c r="BP132" s="338"/>
      <c r="BQ132" s="338"/>
      <c r="BR132" s="338"/>
      <c r="BS132" s="338"/>
      <c r="BT132" s="338"/>
      <c r="BU132" s="338"/>
      <c r="BV132" s="338"/>
      <c r="BW132" s="338"/>
      <c r="BX132" s="338"/>
      <c r="BY132" s="338"/>
      <c r="BZ132" s="338"/>
      <c r="CA132" s="338"/>
      <c r="CB132" s="338"/>
      <c r="CC132" s="338"/>
      <c r="CD132" s="338"/>
      <c r="CE132" s="338"/>
      <c r="CF132" s="338"/>
    </row>
    <row r="133" spans="1:84" ht="12.75">
      <c r="A133" s="405"/>
      <c r="B133" s="405"/>
      <c r="C133" s="405"/>
      <c r="D133" s="405"/>
      <c r="E133" s="405"/>
      <c r="F133" s="405"/>
      <c r="G133" s="405"/>
      <c r="H133" s="405"/>
      <c r="I133" s="405"/>
      <c r="J133" s="405"/>
      <c r="K133" s="405"/>
      <c r="L133" s="405"/>
      <c r="M133" s="405"/>
      <c r="N133" s="405"/>
      <c r="O133" s="414"/>
      <c r="P133" s="414"/>
      <c r="Q133" s="412"/>
      <c r="R133" s="412"/>
      <c r="S133" s="412"/>
      <c r="T133" s="412"/>
      <c r="U133" s="412"/>
      <c r="V133" s="412"/>
      <c r="W133" s="412"/>
      <c r="X133" s="414"/>
      <c r="Y133" s="414"/>
      <c r="Z133" s="414"/>
      <c r="AA133" s="414"/>
      <c r="AB133" s="414"/>
      <c r="AC133" s="412"/>
      <c r="AD133" s="412"/>
      <c r="AE133" s="405"/>
      <c r="AF133" s="405"/>
      <c r="AG133" s="405"/>
      <c r="AH133" s="405"/>
      <c r="AI133" s="405"/>
      <c r="AJ133" s="412"/>
      <c r="AK133" s="412"/>
      <c r="AL133" s="412"/>
      <c r="AM133" s="412"/>
      <c r="AN133" s="412"/>
      <c r="AO133" s="412"/>
      <c r="AP133" s="412"/>
      <c r="AQ133" s="412"/>
      <c r="AR133" s="412"/>
      <c r="AS133" s="412"/>
      <c r="AT133" s="412"/>
      <c r="AU133" s="412"/>
      <c r="AV133" s="412"/>
      <c r="AW133" s="412"/>
      <c r="AX133" s="412"/>
      <c r="AY133" s="412"/>
      <c r="AZ133" s="412"/>
      <c r="BA133" s="412"/>
      <c r="BB133" s="412"/>
      <c r="BC133" s="412"/>
      <c r="BD133" s="412"/>
      <c r="BE133" s="412"/>
      <c r="BF133" s="412"/>
      <c r="BG133" s="412"/>
      <c r="BH133" s="412"/>
      <c r="BI133" s="412"/>
      <c r="BJ133" s="412"/>
      <c r="BK133" s="412"/>
      <c r="BL133" s="412"/>
      <c r="BM133" s="412"/>
      <c r="BN133" s="338"/>
      <c r="BO133" s="338"/>
      <c r="BP133" s="338"/>
      <c r="BQ133" s="338"/>
      <c r="BR133" s="338"/>
      <c r="BS133" s="338"/>
      <c r="BT133" s="338"/>
      <c r="BU133" s="338"/>
      <c r="BV133" s="338"/>
      <c r="BW133" s="338"/>
      <c r="BX133" s="338"/>
      <c r="BY133" s="338"/>
      <c r="BZ133" s="338"/>
      <c r="CA133" s="338"/>
      <c r="CB133" s="338"/>
      <c r="CC133" s="338"/>
      <c r="CD133" s="338"/>
      <c r="CE133" s="338"/>
      <c r="CF133" s="338"/>
    </row>
    <row r="134" spans="1:84" ht="15.75">
      <c r="A134" s="411" t="s">
        <v>213</v>
      </c>
      <c r="B134" s="414"/>
      <c r="C134" s="414"/>
      <c r="D134" s="414"/>
      <c r="E134" s="414"/>
      <c r="F134" s="414"/>
      <c r="G134" s="414"/>
      <c r="H134" s="412"/>
      <c r="I134" s="412"/>
      <c r="J134" s="412"/>
      <c r="K134" s="412"/>
      <c r="L134" s="412"/>
      <c r="M134" s="412"/>
      <c r="N134" s="405"/>
      <c r="O134" s="405"/>
      <c r="P134" s="405"/>
      <c r="Q134" s="405"/>
      <c r="R134" s="405"/>
      <c r="S134" s="405"/>
      <c r="T134" s="405"/>
      <c r="U134" s="405"/>
      <c r="V134" s="405"/>
      <c r="W134" s="405"/>
      <c r="X134" s="405"/>
      <c r="Y134" s="405"/>
      <c r="Z134" s="405"/>
      <c r="AA134" s="405"/>
      <c r="AB134" s="405"/>
      <c r="AC134" s="405"/>
      <c r="AD134" s="412"/>
      <c r="AE134" s="405"/>
      <c r="AF134" s="405"/>
      <c r="AG134" s="405"/>
      <c r="AH134" s="405"/>
      <c r="AI134" s="405"/>
      <c r="AJ134" s="412"/>
      <c r="AK134" s="412"/>
      <c r="AL134" s="412"/>
      <c r="AM134" s="412"/>
      <c r="AN134" s="412"/>
      <c r="AO134" s="412"/>
      <c r="AP134" s="412"/>
      <c r="AQ134" s="412"/>
      <c r="AR134" s="412"/>
      <c r="AS134" s="412"/>
      <c r="AT134" s="412"/>
      <c r="AU134" s="412"/>
      <c r="AV134" s="412"/>
      <c r="AW134" s="412"/>
      <c r="AX134" s="412"/>
      <c r="AY134" s="412"/>
      <c r="AZ134" s="412"/>
      <c r="BA134" s="412"/>
      <c r="BB134" s="412"/>
      <c r="BC134" s="412"/>
      <c r="BD134" s="412"/>
      <c r="BE134" s="412"/>
      <c r="BF134" s="412"/>
      <c r="BG134" s="412"/>
      <c r="BH134" s="412"/>
      <c r="BI134" s="412"/>
      <c r="BJ134" s="412"/>
      <c r="BK134" s="412"/>
      <c r="BL134" s="412"/>
      <c r="BM134" s="412"/>
      <c r="BN134" s="338"/>
      <c r="BO134" s="338"/>
      <c r="BP134" s="338"/>
      <c r="BQ134" s="338"/>
      <c r="BR134" s="338"/>
      <c r="BS134" s="338"/>
      <c r="BT134" s="338"/>
      <c r="BU134" s="338"/>
      <c r="BV134" s="338"/>
      <c r="BW134" s="338"/>
      <c r="BX134" s="338"/>
      <c r="BY134" s="338"/>
      <c r="BZ134" s="338"/>
      <c r="CA134" s="338"/>
      <c r="CB134" s="338"/>
      <c r="CC134" s="338"/>
      <c r="CD134" s="338"/>
      <c r="CE134" s="338"/>
      <c r="CF134" s="338"/>
    </row>
    <row r="135" spans="1:84" ht="15.75">
      <c r="A135" s="411"/>
      <c r="B135" s="414"/>
      <c r="C135" s="414"/>
      <c r="D135" s="414"/>
      <c r="E135" s="414"/>
      <c r="F135" s="414"/>
      <c r="G135" s="414"/>
      <c r="H135" s="412"/>
      <c r="I135" s="412"/>
      <c r="J135" s="412"/>
      <c r="K135" s="412"/>
      <c r="L135" s="412"/>
      <c r="M135" s="412"/>
      <c r="N135" s="414"/>
      <c r="O135" s="414"/>
      <c r="P135" s="414"/>
      <c r="Q135" s="414"/>
      <c r="R135" s="414"/>
      <c r="S135" s="414"/>
      <c r="T135" s="414"/>
      <c r="U135" s="414"/>
      <c r="V135" s="414"/>
      <c r="W135" s="414"/>
      <c r="X135" s="412"/>
      <c r="Y135" s="412"/>
      <c r="Z135" s="414"/>
      <c r="AA135" s="414"/>
      <c r="AB135" s="414"/>
      <c r="AC135" s="412"/>
      <c r="AD135" s="412"/>
      <c r="AE135" s="405"/>
      <c r="AF135" s="405"/>
      <c r="AG135" s="405"/>
      <c r="AH135" s="405"/>
      <c r="AI135" s="405"/>
      <c r="AJ135" s="412"/>
      <c r="AK135" s="412"/>
      <c r="AL135" s="412"/>
      <c r="AM135" s="412"/>
      <c r="AN135" s="412"/>
      <c r="AO135" s="412"/>
      <c r="AP135" s="412"/>
      <c r="AQ135" s="412"/>
      <c r="AR135" s="412"/>
      <c r="AS135" s="412"/>
      <c r="AT135" s="412"/>
      <c r="AU135" s="412"/>
      <c r="AV135" s="412"/>
      <c r="AW135" s="412"/>
      <c r="AX135" s="412"/>
      <c r="AY135" s="412"/>
      <c r="AZ135" s="412"/>
      <c r="BA135" s="412"/>
      <c r="BB135" s="412"/>
      <c r="BC135" s="412"/>
      <c r="BD135" s="412"/>
      <c r="BE135" s="412"/>
      <c r="BF135" s="412"/>
      <c r="BG135" s="412"/>
      <c r="BH135" s="412"/>
      <c r="BI135" s="412"/>
      <c r="BJ135" s="412"/>
      <c r="BK135" s="412"/>
      <c r="BL135" s="412"/>
      <c r="BM135" s="412"/>
      <c r="BN135" s="338"/>
      <c r="BO135" s="338"/>
      <c r="BP135" s="338"/>
      <c r="BQ135" s="338"/>
      <c r="BR135" s="338"/>
      <c r="BS135" s="338"/>
      <c r="BT135" s="338"/>
      <c r="BU135" s="338"/>
      <c r="BV135" s="338"/>
      <c r="BW135" s="338"/>
      <c r="BX135" s="338"/>
      <c r="BY135" s="338"/>
      <c r="BZ135" s="338"/>
      <c r="CA135" s="338"/>
      <c r="CB135" s="338"/>
      <c r="CC135" s="338"/>
      <c r="CD135" s="338"/>
      <c r="CE135" s="338"/>
      <c r="CF135" s="338"/>
    </row>
    <row r="136" spans="1:84" ht="16.5">
      <c r="A136" s="439" t="s">
        <v>100</v>
      </c>
      <c r="B136" s="462"/>
      <c r="C136" s="462"/>
      <c r="D136" s="462"/>
      <c r="E136" s="637"/>
      <c r="F136" s="462"/>
      <c r="G136" s="462"/>
      <c r="H136" s="638" t="s">
        <v>758</v>
      </c>
      <c r="I136" s="462"/>
      <c r="J136" s="545" t="s">
        <v>1181</v>
      </c>
      <c r="K136" s="545" t="s">
        <v>485</v>
      </c>
      <c r="L136" s="545" t="s">
        <v>833</v>
      </c>
      <c r="M136" s="545" t="s">
        <v>101</v>
      </c>
      <c r="N136" s="414"/>
      <c r="O136" s="414"/>
      <c r="P136" s="414"/>
      <c r="Q136" s="414"/>
      <c r="R136" s="414"/>
      <c r="S136" s="414"/>
      <c r="T136" s="414"/>
      <c r="U136" s="414"/>
      <c r="V136" s="414"/>
      <c r="W136" s="414"/>
      <c r="X136" s="414"/>
      <c r="Y136" s="414"/>
      <c r="Z136" s="414"/>
      <c r="AA136" s="414"/>
      <c r="AB136" s="414"/>
      <c r="AC136" s="412"/>
      <c r="AD136" s="412"/>
      <c r="AE136" s="405"/>
      <c r="AF136" s="405"/>
      <c r="AG136" s="405"/>
      <c r="AH136" s="405"/>
      <c r="AI136" s="405"/>
      <c r="AJ136" s="412"/>
      <c r="AK136" s="412"/>
      <c r="AL136" s="412"/>
      <c r="AM136" s="412"/>
      <c r="AN136" s="412"/>
      <c r="AO136" s="412"/>
      <c r="AP136" s="412"/>
      <c r="AQ136" s="412"/>
      <c r="AR136" s="412"/>
      <c r="AS136" s="412"/>
      <c r="AT136" s="412"/>
      <c r="AU136" s="412"/>
      <c r="AV136" s="412"/>
      <c r="AW136" s="412"/>
      <c r="AX136" s="412"/>
      <c r="AY136" s="412"/>
      <c r="AZ136" s="412"/>
      <c r="BA136" s="412"/>
      <c r="BB136" s="412"/>
      <c r="BC136" s="412"/>
      <c r="BD136" s="412"/>
      <c r="BE136" s="412"/>
      <c r="BF136" s="412"/>
      <c r="BG136" s="412"/>
      <c r="BH136" s="412"/>
      <c r="BI136" s="412"/>
      <c r="BJ136" s="412"/>
      <c r="BK136" s="412"/>
      <c r="BL136" s="412"/>
      <c r="BM136" s="412"/>
      <c r="BN136" s="338"/>
      <c r="BO136" s="338"/>
      <c r="BP136" s="338"/>
      <c r="BQ136" s="338"/>
      <c r="BR136" s="338"/>
      <c r="BS136" s="338"/>
      <c r="BT136" s="338"/>
      <c r="BU136" s="338"/>
      <c r="BV136" s="338"/>
      <c r="BW136" s="338"/>
      <c r="BX136" s="338"/>
      <c r="BY136" s="338"/>
      <c r="BZ136" s="338"/>
      <c r="CA136" s="338"/>
      <c r="CB136" s="338"/>
      <c r="CC136" s="338"/>
      <c r="CD136" s="338"/>
      <c r="CE136" s="338"/>
      <c r="CF136" s="338"/>
    </row>
    <row r="137" spans="1:84" ht="16.5">
      <c r="A137" s="402" t="s">
        <v>1242</v>
      </c>
      <c r="B137" s="462"/>
      <c r="C137" s="545" t="s">
        <v>1181</v>
      </c>
      <c r="D137" s="545" t="s">
        <v>485</v>
      </c>
      <c r="E137" s="545" t="s">
        <v>833</v>
      </c>
      <c r="F137" s="545" t="s">
        <v>101</v>
      </c>
      <c r="G137" s="405"/>
      <c r="H137" s="429"/>
      <c r="I137" s="514" t="s">
        <v>102</v>
      </c>
      <c r="J137" s="731">
        <f>A!J137</f>
        <v>0</v>
      </c>
      <c r="K137" s="833" t="str">
        <f>A!K137</f>
        <v> </v>
      </c>
      <c r="L137" s="833" t="str">
        <f>A!L137</f>
        <v>X</v>
      </c>
      <c r="M137" s="834" t="str">
        <f>A!M137</f>
        <v>Nej</v>
      </c>
      <c r="N137" s="414"/>
      <c r="O137" s="414"/>
      <c r="P137" s="640" t="s">
        <v>388</v>
      </c>
      <c r="Q137" s="414"/>
      <c r="R137" s="414"/>
      <c r="S137" s="414"/>
      <c r="T137" s="414"/>
      <c r="U137" s="414"/>
      <c r="V137" s="414"/>
      <c r="W137" s="414"/>
      <c r="X137" s="414"/>
      <c r="Y137" s="414"/>
      <c r="Z137" s="414"/>
      <c r="AA137" s="414"/>
      <c r="AB137" s="414"/>
      <c r="AC137" s="412"/>
      <c r="AD137" s="405"/>
      <c r="AE137" s="405"/>
      <c r="AF137" s="405"/>
      <c r="AG137" s="405"/>
      <c r="AH137" s="405"/>
      <c r="AI137" s="405"/>
      <c r="AJ137" s="412"/>
      <c r="AK137" s="412"/>
      <c r="AL137" s="412"/>
      <c r="AM137" s="412"/>
      <c r="AN137" s="412"/>
      <c r="AO137" s="412"/>
      <c r="AP137" s="412"/>
      <c r="AQ137" s="412"/>
      <c r="AR137" s="412"/>
      <c r="AS137" s="412"/>
      <c r="AT137" s="412"/>
      <c r="AU137" s="412"/>
      <c r="AV137" s="412"/>
      <c r="AW137" s="412"/>
      <c r="AX137" s="412"/>
      <c r="AY137" s="412"/>
      <c r="AZ137" s="412"/>
      <c r="BA137" s="412"/>
      <c r="BB137" s="412"/>
      <c r="BC137" s="412"/>
      <c r="BD137" s="412"/>
      <c r="BE137" s="412"/>
      <c r="BF137" s="412"/>
      <c r="BG137" s="412"/>
      <c r="BH137" s="412"/>
      <c r="BI137" s="412"/>
      <c r="BJ137" s="412"/>
      <c r="BK137" s="412"/>
      <c r="BL137" s="412"/>
      <c r="BM137" s="412"/>
      <c r="BN137" s="338"/>
      <c r="BO137" s="338"/>
      <c r="BP137" s="338"/>
      <c r="BQ137" s="338"/>
      <c r="BR137" s="338"/>
      <c r="BS137" s="338"/>
      <c r="BT137" s="338"/>
      <c r="BU137" s="338"/>
      <c r="BV137" s="338"/>
      <c r="BW137" s="338"/>
      <c r="BX137" s="338"/>
      <c r="BY137" s="338"/>
      <c r="BZ137" s="338"/>
      <c r="CA137" s="338"/>
      <c r="CB137" s="338"/>
      <c r="CC137" s="338"/>
      <c r="CD137" s="338"/>
      <c r="CE137" s="338"/>
      <c r="CF137" s="338"/>
    </row>
    <row r="138" spans="1:84" ht="16.5">
      <c r="A138" s="429"/>
      <c r="B138" s="430" t="s">
        <v>830</v>
      </c>
      <c r="C138" s="731">
        <f>A!C138</f>
        <v>0</v>
      </c>
      <c r="D138" s="833" t="str">
        <f>A!D138</f>
        <v> </v>
      </c>
      <c r="E138" s="833" t="str">
        <f>A!E138</f>
        <v>X</v>
      </c>
      <c r="F138" s="834" t="str">
        <f>A!F138</f>
        <v>Nej</v>
      </c>
      <c r="G138" s="405"/>
      <c r="H138" s="405"/>
      <c r="I138" s="405"/>
      <c r="J138" s="838"/>
      <c r="K138" s="838"/>
      <c r="L138" s="838"/>
      <c r="M138" s="838"/>
      <c r="N138" s="414"/>
      <c r="O138" s="414"/>
      <c r="P138" s="414"/>
      <c r="Q138" s="412"/>
      <c r="R138" s="412"/>
      <c r="S138" s="412"/>
      <c r="T138" s="412"/>
      <c r="U138" s="412"/>
      <c r="V138" s="412"/>
      <c r="W138" s="412"/>
      <c r="X138" s="414"/>
      <c r="Y138" s="414"/>
      <c r="Z138" s="412"/>
      <c r="AA138" s="412"/>
      <c r="AB138" s="412"/>
      <c r="AC138" s="412"/>
      <c r="AD138" s="405"/>
      <c r="AE138" s="414"/>
      <c r="AF138" s="414"/>
      <c r="AG138" s="414"/>
      <c r="AH138" s="414"/>
      <c r="AI138" s="414"/>
      <c r="AJ138" s="414"/>
      <c r="AK138" s="414"/>
      <c r="AL138" s="414"/>
      <c r="AM138" s="414"/>
      <c r="AN138" s="414"/>
      <c r="AO138" s="414"/>
      <c r="AP138" s="414"/>
      <c r="AQ138" s="414"/>
      <c r="AR138" s="414"/>
      <c r="AS138" s="412"/>
      <c r="AT138" s="412"/>
      <c r="AU138" s="412"/>
      <c r="AV138" s="412"/>
      <c r="AW138" s="412"/>
      <c r="AX138" s="412"/>
      <c r="AY138" s="412"/>
      <c r="AZ138" s="412"/>
      <c r="BA138" s="412"/>
      <c r="BB138" s="412"/>
      <c r="BC138" s="412"/>
      <c r="BD138" s="412"/>
      <c r="BE138" s="412"/>
      <c r="BF138" s="412"/>
      <c r="BG138" s="412"/>
      <c r="BH138" s="412"/>
      <c r="BI138" s="412"/>
      <c r="BJ138" s="412"/>
      <c r="BK138" s="412"/>
      <c r="BL138" s="412"/>
      <c r="BM138" s="412"/>
      <c r="BN138" s="338"/>
      <c r="BO138" s="338"/>
      <c r="BP138" s="338"/>
      <c r="BQ138" s="338"/>
      <c r="BR138" s="338"/>
      <c r="BS138" s="338"/>
      <c r="BT138" s="338"/>
      <c r="BU138" s="338"/>
      <c r="BV138" s="338"/>
      <c r="BW138" s="338"/>
      <c r="BX138" s="338"/>
      <c r="BY138" s="338"/>
      <c r="BZ138" s="338"/>
      <c r="CA138" s="338"/>
      <c r="CB138" s="338"/>
      <c r="CC138" s="338"/>
      <c r="CD138" s="338"/>
      <c r="CE138" s="338"/>
      <c r="CF138" s="338"/>
    </row>
    <row r="139" spans="1:84" ht="16.5">
      <c r="A139" s="429"/>
      <c r="B139" s="430" t="s">
        <v>1051</v>
      </c>
      <c r="C139" s="731">
        <f>A!C139</f>
        <v>0</v>
      </c>
      <c r="D139" s="833" t="str">
        <f>A!D139</f>
        <v>X</v>
      </c>
      <c r="E139" s="833" t="str">
        <f>A!E139</f>
        <v> </v>
      </c>
      <c r="F139" s="834" t="str">
        <f>A!F139</f>
        <v>Ja</v>
      </c>
      <c r="G139" s="405"/>
      <c r="H139" s="402" t="s">
        <v>825</v>
      </c>
      <c r="I139" s="641"/>
      <c r="J139" s="835"/>
      <c r="K139" s="835"/>
      <c r="L139" s="835"/>
      <c r="M139" s="839"/>
      <c r="N139" s="414"/>
      <c r="O139" s="414"/>
      <c r="P139" s="414"/>
      <c r="Q139" s="412"/>
      <c r="R139" s="412"/>
      <c r="S139" s="412"/>
      <c r="T139" s="412"/>
      <c r="U139" s="412"/>
      <c r="V139" s="412"/>
      <c r="W139" s="412"/>
      <c r="X139" s="412"/>
      <c r="Y139" s="412"/>
      <c r="Z139" s="412"/>
      <c r="AA139" s="412"/>
      <c r="AB139" s="412"/>
      <c r="AC139" s="412"/>
      <c r="AD139" s="405"/>
      <c r="AE139" s="414"/>
      <c r="AF139" s="414"/>
      <c r="AG139" s="414"/>
      <c r="AH139" s="414"/>
      <c r="AI139" s="414"/>
      <c r="AJ139" s="414"/>
      <c r="AK139" s="414"/>
      <c r="AL139" s="414"/>
      <c r="AM139" s="414"/>
      <c r="AN139" s="414"/>
      <c r="AO139" s="414"/>
      <c r="AP139" s="414"/>
      <c r="AQ139" s="414"/>
      <c r="AR139" s="414"/>
      <c r="AS139" s="412"/>
      <c r="AT139" s="412"/>
      <c r="AU139" s="412"/>
      <c r="AV139" s="412"/>
      <c r="AW139" s="412"/>
      <c r="AX139" s="412"/>
      <c r="AY139" s="412"/>
      <c r="AZ139" s="412"/>
      <c r="BA139" s="412"/>
      <c r="BB139" s="412"/>
      <c r="BC139" s="412"/>
      <c r="BD139" s="412"/>
      <c r="BE139" s="412"/>
      <c r="BF139" s="412"/>
      <c r="BG139" s="412"/>
      <c r="BH139" s="412"/>
      <c r="BI139" s="412"/>
      <c r="BJ139" s="412"/>
      <c r="BK139" s="412"/>
      <c r="BL139" s="412"/>
      <c r="BM139" s="412"/>
      <c r="BN139" s="338"/>
      <c r="BO139" s="338"/>
      <c r="BP139" s="338"/>
      <c r="BQ139" s="338"/>
      <c r="BR139" s="338"/>
      <c r="BS139" s="338"/>
      <c r="BT139" s="338"/>
      <c r="BU139" s="338"/>
      <c r="BV139" s="338"/>
      <c r="BW139" s="338"/>
      <c r="BX139" s="338"/>
      <c r="BY139" s="338"/>
      <c r="BZ139" s="338"/>
      <c r="CA139" s="338"/>
      <c r="CB139" s="338"/>
      <c r="CC139" s="338"/>
      <c r="CD139" s="338"/>
      <c r="CE139" s="338"/>
      <c r="CF139" s="338"/>
    </row>
    <row r="140" spans="1:84" ht="16.5">
      <c r="A140" s="429"/>
      <c r="B140" s="430" t="s">
        <v>831</v>
      </c>
      <c r="C140" s="731">
        <f>A!C140</f>
        <v>0</v>
      </c>
      <c r="D140" s="833" t="str">
        <f>A!D140</f>
        <v>X</v>
      </c>
      <c r="E140" s="833" t="str">
        <f>A!E140</f>
        <v> </v>
      </c>
      <c r="F140" s="834" t="str">
        <f>A!F140</f>
        <v>Ja</v>
      </c>
      <c r="G140" s="405"/>
      <c r="H140" s="429"/>
      <c r="I140" s="514" t="s">
        <v>103</v>
      </c>
      <c r="J140" s="856">
        <f>A!J140</f>
        <v>0</v>
      </c>
      <c r="K140" s="833" t="str">
        <f>A!K140</f>
        <v> </v>
      </c>
      <c r="L140" s="833" t="str">
        <f>A!L140</f>
        <v>X</v>
      </c>
      <c r="M140" s="834" t="str">
        <f>A!M140</f>
        <v>Nej</v>
      </c>
      <c r="N140" s="414"/>
      <c r="O140" s="414"/>
      <c r="P140" s="414"/>
      <c r="Q140" s="414"/>
      <c r="R140" s="414"/>
      <c r="S140" s="414"/>
      <c r="T140" s="414"/>
      <c r="U140" s="414"/>
      <c r="V140" s="414"/>
      <c r="W140" s="414"/>
      <c r="X140" s="412"/>
      <c r="Y140" s="412"/>
      <c r="Z140" s="412"/>
      <c r="AA140" s="412"/>
      <c r="AB140" s="412"/>
      <c r="AC140" s="412"/>
      <c r="AD140" s="405"/>
      <c r="AE140" s="414"/>
      <c r="AF140" s="414"/>
      <c r="AG140" s="414"/>
      <c r="AH140" s="414"/>
      <c r="AI140" s="414"/>
      <c r="AJ140" s="414"/>
      <c r="AK140" s="414"/>
      <c r="AL140" s="414"/>
      <c r="AM140" s="414"/>
      <c r="AN140" s="414"/>
      <c r="AO140" s="414"/>
      <c r="AP140" s="414"/>
      <c r="AQ140" s="414"/>
      <c r="AR140" s="414"/>
      <c r="AS140" s="412"/>
      <c r="AT140" s="412"/>
      <c r="AU140" s="412"/>
      <c r="AV140" s="412"/>
      <c r="AW140" s="412"/>
      <c r="AX140" s="412"/>
      <c r="AY140" s="412"/>
      <c r="AZ140" s="412"/>
      <c r="BA140" s="412"/>
      <c r="BB140" s="412"/>
      <c r="BC140" s="412"/>
      <c r="BD140" s="412"/>
      <c r="BE140" s="412"/>
      <c r="BF140" s="412"/>
      <c r="BG140" s="412"/>
      <c r="BH140" s="412"/>
      <c r="BI140" s="412"/>
      <c r="BJ140" s="412"/>
      <c r="BK140" s="412"/>
      <c r="BL140" s="412"/>
      <c r="BM140" s="412"/>
      <c r="BN140" s="338"/>
      <c r="BO140" s="338"/>
      <c r="BP140" s="338"/>
      <c r="BQ140" s="338"/>
      <c r="BR140" s="338"/>
      <c r="BS140" s="338"/>
      <c r="BT140" s="338"/>
      <c r="BU140" s="338"/>
      <c r="BV140" s="338"/>
      <c r="BW140" s="338"/>
      <c r="BX140" s="338"/>
      <c r="BY140" s="338"/>
      <c r="BZ140" s="338"/>
      <c r="CA140" s="338"/>
      <c r="CB140" s="338"/>
      <c r="CC140" s="338"/>
      <c r="CD140" s="338"/>
      <c r="CE140" s="338"/>
      <c r="CF140" s="338"/>
    </row>
    <row r="141" spans="1:84" ht="16.5">
      <c r="A141" s="429"/>
      <c r="B141" s="430" t="s">
        <v>427</v>
      </c>
      <c r="C141" s="731">
        <f>A!C141</f>
        <v>0</v>
      </c>
      <c r="D141" s="833" t="str">
        <f>A!D141</f>
        <v>X</v>
      </c>
      <c r="E141" s="833" t="str">
        <f>A!E141</f>
        <v> </v>
      </c>
      <c r="F141" s="834" t="str">
        <f>A!F141</f>
        <v>Ja</v>
      </c>
      <c r="G141" s="405"/>
      <c r="H141" s="462"/>
      <c r="I141" s="462"/>
      <c r="J141" s="462"/>
      <c r="K141" s="462"/>
      <c r="L141" s="462"/>
      <c r="M141" s="414"/>
      <c r="N141" s="414"/>
      <c r="O141" s="414"/>
      <c r="P141" s="414"/>
      <c r="Q141" s="414"/>
      <c r="R141" s="414"/>
      <c r="S141" s="414"/>
      <c r="T141" s="414"/>
      <c r="U141" s="414"/>
      <c r="V141" s="414"/>
      <c r="W141" s="414"/>
      <c r="X141" s="414"/>
      <c r="Y141" s="414"/>
      <c r="Z141" s="412"/>
      <c r="AA141" s="412"/>
      <c r="AB141" s="412"/>
      <c r="AC141" s="412"/>
      <c r="AD141" s="405"/>
      <c r="AE141" s="414"/>
      <c r="AF141" s="414"/>
      <c r="AG141" s="414"/>
      <c r="AH141" s="414"/>
      <c r="AI141" s="414"/>
      <c r="AJ141" s="414"/>
      <c r="AK141" s="414"/>
      <c r="AL141" s="414"/>
      <c r="AM141" s="414"/>
      <c r="AN141" s="414"/>
      <c r="AO141" s="414"/>
      <c r="AP141" s="414"/>
      <c r="AQ141" s="414"/>
      <c r="AR141" s="414"/>
      <c r="AS141" s="412"/>
      <c r="AT141" s="412"/>
      <c r="AU141" s="412"/>
      <c r="AV141" s="412"/>
      <c r="AW141" s="412"/>
      <c r="AX141" s="412"/>
      <c r="AY141" s="412"/>
      <c r="AZ141" s="412"/>
      <c r="BA141" s="412"/>
      <c r="BB141" s="412"/>
      <c r="BC141" s="412"/>
      <c r="BD141" s="412"/>
      <c r="BE141" s="412"/>
      <c r="BF141" s="412"/>
      <c r="BG141" s="412"/>
      <c r="BH141" s="412"/>
      <c r="BI141" s="412"/>
      <c r="BJ141" s="412"/>
      <c r="BK141" s="412"/>
      <c r="BL141" s="412"/>
      <c r="BM141" s="412"/>
      <c r="BN141" s="338"/>
      <c r="BO141" s="338"/>
      <c r="BP141" s="338"/>
      <c r="BQ141" s="338"/>
      <c r="BR141" s="338"/>
      <c r="BS141" s="338"/>
      <c r="BT141" s="338"/>
      <c r="BU141" s="338"/>
      <c r="BV141" s="338"/>
      <c r="BW141" s="338"/>
      <c r="BX141" s="338"/>
      <c r="BY141" s="338"/>
      <c r="BZ141" s="338"/>
      <c r="CA141" s="338"/>
      <c r="CB141" s="338"/>
      <c r="CC141" s="338"/>
      <c r="CD141" s="338"/>
      <c r="CE141" s="338"/>
      <c r="CF141" s="338"/>
    </row>
    <row r="142" spans="1:84" ht="16.5">
      <c r="A142" s="429"/>
      <c r="B142" s="430" t="s">
        <v>484</v>
      </c>
      <c r="C142" s="731">
        <f>A!C142</f>
        <v>0</v>
      </c>
      <c r="D142" s="833" t="str">
        <f>A!D142</f>
        <v>X</v>
      </c>
      <c r="E142" s="833" t="str">
        <f>A!E142</f>
        <v> </v>
      </c>
      <c r="F142" s="834" t="str">
        <f>A!F142</f>
        <v>Ja</v>
      </c>
      <c r="G142" s="405"/>
      <c r="H142" s="402" t="s">
        <v>365</v>
      </c>
      <c r="I142" s="462"/>
      <c r="J142" s="545" t="s">
        <v>216</v>
      </c>
      <c r="K142" s="545" t="s">
        <v>485</v>
      </c>
      <c r="L142" s="545" t="s">
        <v>833</v>
      </c>
      <c r="M142" s="545" t="s">
        <v>101</v>
      </c>
      <c r="N142" s="414"/>
      <c r="O142" s="414"/>
      <c r="P142" s="414"/>
      <c r="Q142" s="414"/>
      <c r="R142" s="414"/>
      <c r="S142" s="414"/>
      <c r="T142" s="414"/>
      <c r="U142" s="414"/>
      <c r="V142" s="414"/>
      <c r="W142" s="414"/>
      <c r="X142" s="414"/>
      <c r="Y142" s="414"/>
      <c r="Z142" s="412"/>
      <c r="AA142" s="412"/>
      <c r="AB142" s="412"/>
      <c r="AC142" s="412"/>
      <c r="AD142" s="405"/>
      <c r="AE142" s="414"/>
      <c r="AF142" s="414"/>
      <c r="AG142" s="414"/>
      <c r="AH142" s="414"/>
      <c r="AI142" s="414"/>
      <c r="AJ142" s="414"/>
      <c r="AK142" s="414"/>
      <c r="AL142" s="414"/>
      <c r="AM142" s="414"/>
      <c r="AN142" s="414"/>
      <c r="AO142" s="414"/>
      <c r="AP142" s="414"/>
      <c r="AQ142" s="414"/>
      <c r="AR142" s="414"/>
      <c r="AS142" s="414"/>
      <c r="AT142" s="414"/>
      <c r="AU142" s="414"/>
      <c r="AV142" s="414"/>
      <c r="AW142" s="414"/>
      <c r="AX142" s="414"/>
      <c r="AY142" s="414"/>
      <c r="AZ142" s="414"/>
      <c r="BA142" s="414"/>
      <c r="BB142" s="414"/>
      <c r="BC142" s="414"/>
      <c r="BD142" s="414"/>
      <c r="BE142" s="414"/>
      <c r="BF142" s="414"/>
      <c r="BG142" s="414"/>
      <c r="BH142" s="414"/>
      <c r="BI142" s="414"/>
      <c r="BJ142" s="414"/>
      <c r="BK142" s="414"/>
      <c r="BL142" s="414"/>
      <c r="BM142" s="414"/>
      <c r="BN142" s="337"/>
      <c r="BO142" s="337"/>
      <c r="BP142" s="337"/>
      <c r="BQ142" s="337"/>
      <c r="BR142" s="337"/>
      <c r="BS142" s="337"/>
      <c r="BT142" s="337"/>
      <c r="BU142" s="337"/>
      <c r="BV142" s="337"/>
      <c r="BW142" s="337"/>
      <c r="BX142" s="337"/>
      <c r="BY142" s="337"/>
      <c r="BZ142" s="337"/>
      <c r="CA142" s="337"/>
      <c r="CB142" s="337"/>
      <c r="CC142" s="337"/>
      <c r="CD142" s="337"/>
      <c r="CE142" s="337"/>
      <c r="CF142" s="337"/>
    </row>
    <row r="143" spans="1:84" ht="16.5">
      <c r="A143" s="429"/>
      <c r="B143" s="430" t="s">
        <v>406</v>
      </c>
      <c r="C143" s="731">
        <f>A!C143</f>
        <v>0</v>
      </c>
      <c r="D143" s="833" t="str">
        <f>A!D143</f>
        <v>X</v>
      </c>
      <c r="E143" s="833" t="str">
        <f>A!E143</f>
        <v> </v>
      </c>
      <c r="F143" s="834" t="str">
        <f>A!F143</f>
        <v>Ja</v>
      </c>
      <c r="G143" s="405"/>
      <c r="H143" s="429"/>
      <c r="I143" s="514" t="s">
        <v>104</v>
      </c>
      <c r="J143" s="745">
        <f>A!J143</f>
        <v>0</v>
      </c>
      <c r="K143" s="548" t="str">
        <f>A!K143</f>
        <v> </v>
      </c>
      <c r="L143" s="548" t="str">
        <f>A!L143</f>
        <v>X</v>
      </c>
      <c r="M143" s="549" t="str">
        <f>A!M143</f>
        <v>Nej</v>
      </c>
      <c r="N143" s="414"/>
      <c r="O143" s="414"/>
      <c r="P143" s="414"/>
      <c r="Q143" s="414"/>
      <c r="R143" s="414"/>
      <c r="S143" s="414"/>
      <c r="T143" s="414"/>
      <c r="U143" s="414"/>
      <c r="V143" s="414"/>
      <c r="W143" s="414"/>
      <c r="X143" s="414"/>
      <c r="Y143" s="414"/>
      <c r="Z143" s="412"/>
      <c r="AA143" s="412"/>
      <c r="AB143" s="412"/>
      <c r="AC143" s="412"/>
      <c r="AD143" s="414"/>
      <c r="AE143" s="414"/>
      <c r="AF143" s="414"/>
      <c r="AG143" s="414"/>
      <c r="AH143" s="414"/>
      <c r="AI143" s="414"/>
      <c r="AJ143" s="414"/>
      <c r="AK143" s="414"/>
      <c r="AL143" s="414"/>
      <c r="AM143" s="414"/>
      <c r="AN143" s="414"/>
      <c r="AO143" s="414"/>
      <c r="AP143" s="414"/>
      <c r="AQ143" s="414"/>
      <c r="AR143" s="414"/>
      <c r="AS143" s="414"/>
      <c r="AT143" s="414"/>
      <c r="AU143" s="414"/>
      <c r="AV143" s="414"/>
      <c r="AW143" s="414"/>
      <c r="AX143" s="414"/>
      <c r="AY143" s="414"/>
      <c r="AZ143" s="414"/>
      <c r="BA143" s="414"/>
      <c r="BB143" s="414"/>
      <c r="BC143" s="414"/>
      <c r="BD143" s="414"/>
      <c r="BE143" s="414"/>
      <c r="BF143" s="414"/>
      <c r="BG143" s="414"/>
      <c r="BH143" s="414"/>
      <c r="BI143" s="414"/>
      <c r="BJ143" s="414"/>
      <c r="BK143" s="414"/>
      <c r="BL143" s="414"/>
      <c r="BM143" s="414"/>
      <c r="BN143" s="337"/>
      <c r="BO143" s="337"/>
      <c r="BP143" s="337"/>
      <c r="BQ143" s="337"/>
      <c r="BR143" s="337"/>
      <c r="BS143" s="337"/>
      <c r="BT143" s="337"/>
      <c r="BU143" s="337"/>
      <c r="BV143" s="337"/>
      <c r="BW143" s="337"/>
      <c r="BX143" s="337"/>
      <c r="BY143" s="337"/>
      <c r="BZ143" s="337"/>
      <c r="CA143" s="337"/>
      <c r="CB143" s="337"/>
      <c r="CC143" s="337"/>
      <c r="CD143" s="337"/>
      <c r="CE143" s="337"/>
      <c r="CF143" s="337"/>
    </row>
    <row r="144" spans="1:84" ht="16.5">
      <c r="A144" s="429"/>
      <c r="B144" s="430" t="s">
        <v>308</v>
      </c>
      <c r="C144" s="731">
        <f>A!C144</f>
        <v>0</v>
      </c>
      <c r="D144" s="833" t="str">
        <f>A!D144</f>
        <v>X</v>
      </c>
      <c r="E144" s="833" t="str">
        <f>A!E144</f>
        <v> </v>
      </c>
      <c r="F144" s="834" t="str">
        <f>A!F144</f>
        <v>Ja</v>
      </c>
      <c r="G144" s="405"/>
      <c r="H144" s="496" t="s">
        <v>419</v>
      </c>
      <c r="I144" s="412"/>
      <c r="J144" s="484" t="s">
        <v>1181</v>
      </c>
      <c r="K144" s="484" t="s">
        <v>485</v>
      </c>
      <c r="L144" s="484" t="s">
        <v>833</v>
      </c>
      <c r="M144" s="484" t="s">
        <v>101</v>
      </c>
      <c r="N144" s="414"/>
      <c r="O144" s="414"/>
      <c r="P144" s="414"/>
      <c r="Q144" s="414"/>
      <c r="R144" s="414"/>
      <c r="S144" s="414"/>
      <c r="T144" s="414"/>
      <c r="U144" s="414"/>
      <c r="V144" s="414"/>
      <c r="W144" s="414"/>
      <c r="X144" s="414"/>
      <c r="Y144" s="414"/>
      <c r="Z144" s="412"/>
      <c r="AA144" s="412"/>
      <c r="AB144" s="412"/>
      <c r="AC144" s="412"/>
      <c r="AD144" s="414"/>
      <c r="AE144" s="414"/>
      <c r="AF144" s="414"/>
      <c r="AG144" s="414"/>
      <c r="AH144" s="414"/>
      <c r="AI144" s="414"/>
      <c r="AJ144" s="414"/>
      <c r="AK144" s="414"/>
      <c r="AL144" s="414"/>
      <c r="AM144" s="414"/>
      <c r="AN144" s="414"/>
      <c r="AO144" s="414"/>
      <c r="AP144" s="414"/>
      <c r="AQ144" s="414"/>
      <c r="AR144" s="414"/>
      <c r="AS144" s="414"/>
      <c r="AT144" s="414"/>
      <c r="AU144" s="414"/>
      <c r="AV144" s="414"/>
      <c r="AW144" s="414"/>
      <c r="AX144" s="414"/>
      <c r="AY144" s="414"/>
      <c r="AZ144" s="414"/>
      <c r="BA144" s="414"/>
      <c r="BB144" s="414"/>
      <c r="BC144" s="414"/>
      <c r="BD144" s="414"/>
      <c r="BE144" s="414"/>
      <c r="BF144" s="414"/>
      <c r="BG144" s="414"/>
      <c r="BH144" s="414"/>
      <c r="BI144" s="414"/>
      <c r="BJ144" s="414"/>
      <c r="BK144" s="414"/>
      <c r="BL144" s="414"/>
      <c r="BM144" s="414"/>
      <c r="BN144" s="337"/>
      <c r="BO144" s="337"/>
      <c r="BP144" s="337"/>
      <c r="BQ144" s="337"/>
      <c r="BR144" s="337"/>
      <c r="BS144" s="337"/>
      <c r="BT144" s="337"/>
      <c r="BU144" s="337"/>
      <c r="BV144" s="337"/>
      <c r="BW144" s="337"/>
      <c r="BX144" s="337"/>
      <c r="BY144" s="337"/>
      <c r="BZ144" s="337"/>
      <c r="CA144" s="337"/>
      <c r="CB144" s="337"/>
      <c r="CC144" s="337"/>
      <c r="CD144" s="337"/>
      <c r="CE144" s="337"/>
      <c r="CF144" s="337"/>
    </row>
    <row r="145" spans="1:84" ht="16.5">
      <c r="A145" s="429"/>
      <c r="B145" s="430" t="s">
        <v>420</v>
      </c>
      <c r="C145" s="836">
        <f>A!C145</f>
        <v>0</v>
      </c>
      <c r="D145" s="833" t="str">
        <f>A!D145</f>
        <v> </v>
      </c>
      <c r="E145" s="833" t="str">
        <f>A!E145</f>
        <v>X</v>
      </c>
      <c r="F145" s="834" t="str">
        <f>A!F145</f>
        <v>Nej</v>
      </c>
      <c r="G145" s="405"/>
      <c r="H145" s="429"/>
      <c r="I145" s="514" t="s">
        <v>147</v>
      </c>
      <c r="J145" s="745">
        <f>A!J145</f>
        <v>0</v>
      </c>
      <c r="K145" s="548" t="str">
        <f>A!K145</f>
        <v>X</v>
      </c>
      <c r="L145" s="548" t="str">
        <f>A!L145</f>
        <v> </v>
      </c>
      <c r="M145" s="549" t="str">
        <f>A!M145</f>
        <v>Ja</v>
      </c>
      <c r="N145" s="414"/>
      <c r="O145" s="414"/>
      <c r="P145" s="414"/>
      <c r="Q145" s="414"/>
      <c r="R145" s="414"/>
      <c r="S145" s="414"/>
      <c r="T145" s="414"/>
      <c r="U145" s="414"/>
      <c r="V145" s="414"/>
      <c r="W145" s="414"/>
      <c r="X145" s="414"/>
      <c r="Y145" s="412"/>
      <c r="Z145" s="412"/>
      <c r="AA145" s="412"/>
      <c r="AB145" s="412"/>
      <c r="AC145" s="412"/>
      <c r="AD145" s="414"/>
      <c r="AE145" s="414"/>
      <c r="AF145" s="414"/>
      <c r="AG145" s="414"/>
      <c r="AH145" s="414"/>
      <c r="AI145" s="414"/>
      <c r="AJ145" s="414"/>
      <c r="AK145" s="414"/>
      <c r="AL145" s="414"/>
      <c r="AM145" s="414"/>
      <c r="AN145" s="414"/>
      <c r="AO145" s="414"/>
      <c r="AP145" s="414"/>
      <c r="AQ145" s="414"/>
      <c r="AR145" s="414"/>
      <c r="AS145" s="414"/>
      <c r="AT145" s="414"/>
      <c r="AU145" s="414"/>
      <c r="AV145" s="414"/>
      <c r="AW145" s="414"/>
      <c r="AX145" s="414"/>
      <c r="AY145" s="414"/>
      <c r="AZ145" s="414"/>
      <c r="BA145" s="414"/>
      <c r="BB145" s="414"/>
      <c r="BC145" s="414"/>
      <c r="BD145" s="414"/>
      <c r="BE145" s="414"/>
      <c r="BF145" s="414"/>
      <c r="BG145" s="414"/>
      <c r="BH145" s="414"/>
      <c r="BI145" s="414"/>
      <c r="BJ145" s="414"/>
      <c r="BK145" s="414"/>
      <c r="BL145" s="414"/>
      <c r="BM145" s="414"/>
      <c r="BN145" s="337"/>
      <c r="BO145" s="337"/>
      <c r="BP145" s="337"/>
      <c r="BQ145" s="337"/>
      <c r="BR145" s="337"/>
      <c r="BS145" s="337"/>
      <c r="BT145" s="337"/>
      <c r="BU145" s="337"/>
      <c r="BV145" s="337"/>
      <c r="BW145" s="337"/>
      <c r="BX145" s="337"/>
      <c r="BY145" s="337"/>
      <c r="BZ145" s="337"/>
      <c r="CA145" s="337"/>
      <c r="CB145" s="337"/>
      <c r="CC145" s="337"/>
      <c r="CD145" s="337"/>
      <c r="CE145" s="337"/>
      <c r="CF145" s="337"/>
    </row>
    <row r="146" spans="1:84" ht="16.5">
      <c r="A146" s="462"/>
      <c r="B146" s="646" t="s">
        <v>131</v>
      </c>
      <c r="C146" s="837">
        <f>A!C146</f>
        <v>0</v>
      </c>
      <c r="D146" s="835"/>
      <c r="E146" s="835"/>
      <c r="F146" s="835"/>
      <c r="G146" s="462"/>
      <c r="H146" s="429"/>
      <c r="I146" s="514" t="s">
        <v>148</v>
      </c>
      <c r="J146" s="745">
        <f>A!J146</f>
        <v>0</v>
      </c>
      <c r="K146" s="548" t="str">
        <f>A!K146</f>
        <v>X</v>
      </c>
      <c r="L146" s="548" t="str">
        <f>A!L146</f>
        <v> </v>
      </c>
      <c r="M146" s="549" t="str">
        <f>A!M146</f>
        <v>Ja</v>
      </c>
      <c r="N146" s="414"/>
      <c r="O146" s="414"/>
      <c r="P146" s="414"/>
      <c r="Q146" s="414"/>
      <c r="R146" s="414"/>
      <c r="S146" s="414"/>
      <c r="T146" s="414"/>
      <c r="U146" s="414"/>
      <c r="V146" s="414"/>
      <c r="W146" s="414"/>
      <c r="X146" s="414"/>
      <c r="Y146" s="412"/>
      <c r="Z146" s="412"/>
      <c r="AA146" s="412"/>
      <c r="AB146" s="412"/>
      <c r="AC146" s="412"/>
      <c r="AD146" s="414"/>
      <c r="AE146" s="414"/>
      <c r="AF146" s="414"/>
      <c r="AG146" s="414"/>
      <c r="AH146" s="414"/>
      <c r="AI146" s="414"/>
      <c r="AJ146" s="414"/>
      <c r="AK146" s="414"/>
      <c r="AL146" s="414"/>
      <c r="AM146" s="414"/>
      <c r="AN146" s="414"/>
      <c r="AO146" s="414"/>
      <c r="AP146" s="414"/>
      <c r="AQ146" s="414"/>
      <c r="AR146" s="414"/>
      <c r="AS146" s="414"/>
      <c r="AT146" s="414"/>
      <c r="AU146" s="414"/>
      <c r="AV146" s="414"/>
      <c r="AW146" s="414"/>
      <c r="AX146" s="414"/>
      <c r="AY146" s="414"/>
      <c r="AZ146" s="414"/>
      <c r="BA146" s="414"/>
      <c r="BB146" s="414"/>
      <c r="BC146" s="414"/>
      <c r="BD146" s="414"/>
      <c r="BE146" s="414"/>
      <c r="BF146" s="414"/>
      <c r="BG146" s="414"/>
      <c r="BH146" s="414"/>
      <c r="BI146" s="414"/>
      <c r="BJ146" s="414"/>
      <c r="BK146" s="414"/>
      <c r="BL146" s="414"/>
      <c r="BM146" s="414"/>
      <c r="BN146" s="337"/>
      <c r="BO146" s="337"/>
      <c r="BP146" s="337"/>
      <c r="BQ146" s="337"/>
      <c r="BR146" s="337"/>
      <c r="BS146" s="337"/>
      <c r="BT146" s="337"/>
      <c r="BU146" s="337"/>
      <c r="BV146" s="337"/>
      <c r="BW146" s="337"/>
      <c r="BX146" s="337"/>
      <c r="BY146" s="337"/>
      <c r="BZ146" s="337"/>
      <c r="CA146" s="337"/>
      <c r="CB146" s="337"/>
      <c r="CC146" s="337"/>
      <c r="CD146" s="337"/>
      <c r="CE146" s="337"/>
      <c r="CF146" s="337"/>
    </row>
    <row r="147" spans="1:84" ht="16.5">
      <c r="A147" s="405"/>
      <c r="B147" s="405"/>
      <c r="C147" s="405"/>
      <c r="D147" s="405"/>
      <c r="E147" s="405"/>
      <c r="F147" s="405"/>
      <c r="G147" s="405"/>
      <c r="H147" s="429"/>
      <c r="I147" s="514" t="s">
        <v>102</v>
      </c>
      <c r="J147" s="745">
        <f>A!J147</f>
        <v>0</v>
      </c>
      <c r="K147" s="414"/>
      <c r="L147" s="414"/>
      <c r="M147" s="414"/>
      <c r="N147" s="414"/>
      <c r="O147" s="414"/>
      <c r="P147" s="414"/>
      <c r="Q147" s="414"/>
      <c r="R147" s="414"/>
      <c r="S147" s="414"/>
      <c r="T147" s="414"/>
      <c r="U147" s="414"/>
      <c r="V147" s="414"/>
      <c r="W147" s="414"/>
      <c r="X147" s="414"/>
      <c r="Y147" s="412"/>
      <c r="Z147" s="412"/>
      <c r="AA147" s="412"/>
      <c r="AB147" s="412"/>
      <c r="AC147" s="412"/>
      <c r="AD147" s="414"/>
      <c r="AE147" s="414"/>
      <c r="AF147" s="414"/>
      <c r="AG147" s="414"/>
      <c r="AH147" s="414"/>
      <c r="AI147" s="414"/>
      <c r="AJ147" s="414"/>
      <c r="AK147" s="414"/>
      <c r="AL147" s="414"/>
      <c r="AM147" s="414"/>
      <c r="AN147" s="414"/>
      <c r="AO147" s="414"/>
      <c r="AP147" s="414"/>
      <c r="AQ147" s="414"/>
      <c r="AR147" s="414"/>
      <c r="AS147" s="414"/>
      <c r="AT147" s="414"/>
      <c r="AU147" s="414"/>
      <c r="AV147" s="414"/>
      <c r="AW147" s="414"/>
      <c r="AX147" s="414"/>
      <c r="AY147" s="414"/>
      <c r="AZ147" s="414"/>
      <c r="BA147" s="414"/>
      <c r="BB147" s="414"/>
      <c r="BC147" s="414"/>
      <c r="BD147" s="414"/>
      <c r="BE147" s="414"/>
      <c r="BF147" s="414"/>
      <c r="BG147" s="414"/>
      <c r="BH147" s="414"/>
      <c r="BI147" s="414"/>
      <c r="BJ147" s="414"/>
      <c r="BK147" s="414"/>
      <c r="BL147" s="414"/>
      <c r="BM147" s="414"/>
      <c r="BN147" s="337"/>
      <c r="BO147" s="337"/>
      <c r="BP147" s="337"/>
      <c r="BQ147" s="337"/>
      <c r="BR147" s="337"/>
      <c r="BS147" s="337"/>
      <c r="BT147" s="337"/>
      <c r="BU147" s="337"/>
      <c r="BV147" s="337"/>
      <c r="BW147" s="337"/>
      <c r="BX147" s="337"/>
      <c r="BY147" s="337"/>
      <c r="BZ147" s="337"/>
      <c r="CA147" s="337"/>
      <c r="CB147" s="337"/>
      <c r="CC147" s="337"/>
      <c r="CD147" s="337"/>
      <c r="CE147" s="337"/>
      <c r="CF147" s="337"/>
    </row>
    <row r="148" spans="1:84" ht="12.75">
      <c r="A148" s="414"/>
      <c r="B148" s="414"/>
      <c r="C148" s="414"/>
      <c r="D148" s="414"/>
      <c r="E148" s="414"/>
      <c r="F148" s="414"/>
      <c r="G148" s="414"/>
      <c r="H148" s="414"/>
      <c r="I148" s="414"/>
      <c r="J148" s="414"/>
      <c r="K148" s="414"/>
      <c r="L148" s="414"/>
      <c r="M148" s="414"/>
      <c r="N148" s="414"/>
      <c r="O148" s="414"/>
      <c r="P148" s="414"/>
      <c r="Q148" s="414"/>
      <c r="R148" s="414"/>
      <c r="S148" s="414"/>
      <c r="T148" s="414"/>
      <c r="U148" s="414"/>
      <c r="V148" s="414"/>
      <c r="W148" s="414"/>
      <c r="X148" s="414"/>
      <c r="Y148" s="412"/>
      <c r="Z148" s="412"/>
      <c r="AA148" s="412"/>
      <c r="AB148" s="412"/>
      <c r="AC148" s="412"/>
      <c r="AD148" s="414"/>
      <c r="AE148" s="414"/>
      <c r="AF148" s="414"/>
      <c r="AG148" s="414"/>
      <c r="AH148" s="414"/>
      <c r="AI148" s="412"/>
      <c r="AJ148" s="414"/>
      <c r="AK148" s="414"/>
      <c r="AL148" s="414"/>
      <c r="AM148" s="414"/>
      <c r="AN148" s="414"/>
      <c r="AO148" s="414"/>
      <c r="AP148" s="414"/>
      <c r="AQ148" s="414"/>
      <c r="AR148" s="414"/>
      <c r="AS148" s="414"/>
      <c r="AT148" s="414"/>
      <c r="AU148" s="414"/>
      <c r="AV148" s="414"/>
      <c r="AW148" s="414"/>
      <c r="AX148" s="414"/>
      <c r="AY148" s="414"/>
      <c r="AZ148" s="414"/>
      <c r="BA148" s="414"/>
      <c r="BB148" s="414"/>
      <c r="BC148" s="414"/>
      <c r="BD148" s="414"/>
      <c r="BE148" s="414"/>
      <c r="BF148" s="414"/>
      <c r="BG148" s="414"/>
      <c r="BH148" s="414"/>
      <c r="BI148" s="414"/>
      <c r="BJ148" s="414"/>
      <c r="BK148" s="414"/>
      <c r="BL148" s="414"/>
      <c r="BM148" s="414"/>
      <c r="BN148" s="337"/>
      <c r="BO148" s="337"/>
      <c r="BP148" s="337"/>
      <c r="BQ148" s="337"/>
      <c r="BR148" s="337"/>
      <c r="BS148" s="337"/>
      <c r="BT148" s="337"/>
      <c r="BU148" s="337"/>
      <c r="BV148" s="337"/>
      <c r="BW148" s="337"/>
      <c r="BX148" s="337"/>
      <c r="BY148" s="337"/>
      <c r="BZ148" s="337"/>
      <c r="CA148" s="337"/>
      <c r="CB148" s="337"/>
      <c r="CC148" s="337"/>
      <c r="CD148" s="337"/>
      <c r="CE148" s="337"/>
      <c r="CF148" s="337"/>
    </row>
    <row r="149" spans="1:84" ht="12.75">
      <c r="A149" s="414"/>
      <c r="B149" s="414"/>
      <c r="C149" s="414"/>
      <c r="D149" s="414"/>
      <c r="E149" s="414"/>
      <c r="F149" s="414"/>
      <c r="G149" s="414"/>
      <c r="H149" s="414"/>
      <c r="I149" s="414"/>
      <c r="J149" s="414"/>
      <c r="K149" s="414"/>
      <c r="L149" s="414"/>
      <c r="M149" s="414"/>
      <c r="N149" s="414"/>
      <c r="O149" s="414"/>
      <c r="P149" s="414"/>
      <c r="Q149" s="414"/>
      <c r="R149" s="414"/>
      <c r="S149" s="414"/>
      <c r="T149" s="414"/>
      <c r="U149" s="414"/>
      <c r="V149" s="414"/>
      <c r="W149" s="412"/>
      <c r="X149" s="405"/>
      <c r="Y149" s="405"/>
      <c r="Z149" s="405"/>
      <c r="AA149" s="412"/>
      <c r="AB149" s="412"/>
      <c r="AC149" s="412"/>
      <c r="AD149" s="414"/>
      <c r="AE149" s="414"/>
      <c r="AF149" s="414"/>
      <c r="AG149" s="412"/>
      <c r="AH149" s="412"/>
      <c r="AI149" s="414"/>
      <c r="AJ149" s="414"/>
      <c r="AK149" s="414"/>
      <c r="AL149" s="414"/>
      <c r="AM149" s="414"/>
      <c r="AN149" s="414"/>
      <c r="AO149" s="414"/>
      <c r="AP149" s="414"/>
      <c r="AQ149" s="414"/>
      <c r="AR149" s="414"/>
      <c r="AS149" s="414"/>
      <c r="AT149" s="414"/>
      <c r="AU149" s="414"/>
      <c r="AV149" s="414"/>
      <c r="AW149" s="414"/>
      <c r="AX149" s="414"/>
      <c r="AY149" s="414"/>
      <c r="AZ149" s="414"/>
      <c r="BA149" s="414"/>
      <c r="BB149" s="414"/>
      <c r="BC149" s="414"/>
      <c r="BD149" s="414"/>
      <c r="BE149" s="414"/>
      <c r="BF149" s="414"/>
      <c r="BG149" s="414"/>
      <c r="BH149" s="414"/>
      <c r="BI149" s="414"/>
      <c r="BJ149" s="414"/>
      <c r="BK149" s="414"/>
      <c r="BL149" s="414"/>
      <c r="BM149" s="414"/>
      <c r="BN149" s="337"/>
      <c r="BO149" s="337"/>
      <c r="BP149" s="337"/>
      <c r="BQ149" s="337"/>
      <c r="BR149" s="337"/>
      <c r="BS149" s="337"/>
      <c r="BT149" s="337"/>
      <c r="BU149" s="337"/>
      <c r="BV149" s="337"/>
      <c r="BW149" s="337"/>
      <c r="BX149" s="337"/>
      <c r="BY149" s="337"/>
      <c r="BZ149" s="337"/>
      <c r="CA149" s="337"/>
      <c r="CB149" s="337"/>
      <c r="CC149" s="337"/>
      <c r="CD149" s="337"/>
      <c r="CE149" s="337"/>
      <c r="CF149" s="337"/>
    </row>
    <row r="150" spans="1:84" ht="16.5">
      <c r="A150" s="439" t="s">
        <v>107</v>
      </c>
      <c r="B150" s="440"/>
      <c r="C150" s="440"/>
      <c r="D150" s="440"/>
      <c r="E150" s="440"/>
      <c r="F150" s="440"/>
      <c r="G150" s="440"/>
      <c r="H150" s="414"/>
      <c r="I150" s="414"/>
      <c r="J150" s="414"/>
      <c r="K150" s="414"/>
      <c r="L150" s="414"/>
      <c r="M150" s="414"/>
      <c r="N150" s="414"/>
      <c r="O150" s="427" t="s">
        <v>108</v>
      </c>
      <c r="P150" s="405"/>
      <c r="Q150" s="405"/>
      <c r="R150" s="405"/>
      <c r="S150" s="405"/>
      <c r="T150" s="405"/>
      <c r="U150" s="412"/>
      <c r="V150" s="648" t="s">
        <v>847</v>
      </c>
      <c r="W150" s="412"/>
      <c r="X150" s="405"/>
      <c r="Y150" s="405"/>
      <c r="Z150" s="405"/>
      <c r="AA150" s="412"/>
      <c r="AB150" s="412"/>
      <c r="AC150" s="412"/>
      <c r="AD150" s="414"/>
      <c r="AE150" s="412"/>
      <c r="AF150" s="412"/>
      <c r="AG150" s="412"/>
      <c r="AH150" s="412"/>
      <c r="AI150" s="412"/>
      <c r="AJ150" s="412"/>
      <c r="AK150" s="412"/>
      <c r="AL150" s="412"/>
      <c r="AM150" s="412"/>
      <c r="AN150" s="412"/>
      <c r="AO150" s="412"/>
      <c r="AP150" s="412"/>
      <c r="AQ150" s="412"/>
      <c r="AR150" s="412"/>
      <c r="AS150" s="414"/>
      <c r="AT150" s="414"/>
      <c r="AU150" s="414"/>
      <c r="AV150" s="414"/>
      <c r="AW150" s="414"/>
      <c r="AX150" s="414"/>
      <c r="AY150" s="414"/>
      <c r="AZ150" s="414"/>
      <c r="BA150" s="414"/>
      <c r="BB150" s="414"/>
      <c r="BC150" s="414"/>
      <c r="BD150" s="414"/>
      <c r="BE150" s="414"/>
      <c r="BF150" s="414"/>
      <c r="BG150" s="414"/>
      <c r="BH150" s="414"/>
      <c r="BI150" s="414"/>
      <c r="BJ150" s="414"/>
      <c r="BK150" s="414"/>
      <c r="BL150" s="414"/>
      <c r="BM150" s="414"/>
      <c r="BN150" s="337"/>
      <c r="BO150" s="337"/>
      <c r="BP150" s="337"/>
      <c r="BQ150" s="337"/>
      <c r="BR150" s="337"/>
      <c r="BS150" s="337"/>
      <c r="BT150" s="337"/>
      <c r="BU150" s="337"/>
      <c r="BV150" s="337"/>
      <c r="BW150" s="337"/>
      <c r="BX150" s="337"/>
      <c r="BY150" s="337"/>
      <c r="BZ150" s="337"/>
      <c r="CA150" s="337"/>
      <c r="CB150" s="337"/>
      <c r="CC150" s="337"/>
      <c r="CD150" s="337"/>
      <c r="CE150" s="337"/>
      <c r="CF150" s="337"/>
    </row>
    <row r="151" spans="1:84" ht="16.5">
      <c r="A151" s="402" t="s">
        <v>388</v>
      </c>
      <c r="B151" s="440"/>
      <c r="C151" s="440"/>
      <c r="D151" s="440"/>
      <c r="E151" s="440"/>
      <c r="F151" s="440" t="s">
        <v>388</v>
      </c>
      <c r="G151" s="440"/>
      <c r="H151" s="440"/>
      <c r="I151" s="414"/>
      <c r="J151" s="414"/>
      <c r="K151" s="414"/>
      <c r="L151" s="414"/>
      <c r="M151" s="414"/>
      <c r="N151" s="414"/>
      <c r="O151" s="405"/>
      <c r="P151" s="405"/>
      <c r="Q151" s="405"/>
      <c r="R151" s="405"/>
      <c r="S151" s="412"/>
      <c r="T151" s="405"/>
      <c r="U151" s="405"/>
      <c r="V151" s="405"/>
      <c r="W151" s="405"/>
      <c r="X151" s="405"/>
      <c r="Y151" s="405"/>
      <c r="Z151" s="405"/>
      <c r="AA151" s="412"/>
      <c r="AB151" s="412"/>
      <c r="AC151" s="412"/>
      <c r="AD151" s="414"/>
      <c r="AE151" s="412"/>
      <c r="AF151" s="412"/>
      <c r="AG151" s="412"/>
      <c r="AH151" s="412"/>
      <c r="AI151" s="412"/>
      <c r="AJ151" s="412"/>
      <c r="AK151" s="412"/>
      <c r="AL151" s="412"/>
      <c r="AM151" s="412"/>
      <c r="AN151" s="412"/>
      <c r="AO151" s="412"/>
      <c r="AP151" s="412"/>
      <c r="AQ151" s="412"/>
      <c r="AR151" s="412"/>
      <c r="AS151" s="414"/>
      <c r="AT151" s="414"/>
      <c r="AU151" s="414"/>
      <c r="AV151" s="414"/>
      <c r="AW151" s="414"/>
      <c r="AX151" s="414"/>
      <c r="AY151" s="414"/>
      <c r="AZ151" s="414"/>
      <c r="BA151" s="414"/>
      <c r="BB151" s="414"/>
      <c r="BC151" s="414"/>
      <c r="BD151" s="414"/>
      <c r="BE151" s="414"/>
      <c r="BF151" s="414"/>
      <c r="BG151" s="414"/>
      <c r="BH151" s="414"/>
      <c r="BI151" s="414"/>
      <c r="BJ151" s="414"/>
      <c r="BK151" s="414"/>
      <c r="BL151" s="414"/>
      <c r="BM151" s="414"/>
      <c r="BN151" s="337"/>
      <c r="BO151" s="337"/>
      <c r="BP151" s="337"/>
      <c r="BQ151" s="337"/>
      <c r="BR151" s="337"/>
      <c r="BS151" s="337"/>
      <c r="BT151" s="337"/>
      <c r="BU151" s="337"/>
      <c r="BV151" s="337"/>
      <c r="BW151" s="337"/>
      <c r="BX151" s="337"/>
      <c r="BY151" s="337"/>
      <c r="BZ151" s="337"/>
      <c r="CA151" s="337"/>
      <c r="CB151" s="337"/>
      <c r="CC151" s="337"/>
      <c r="CD151" s="337"/>
      <c r="CE151" s="337"/>
      <c r="CF151" s="337"/>
    </row>
    <row r="152" spans="1:84" ht="16.5">
      <c r="A152" s="429"/>
      <c r="B152" s="547"/>
      <c r="C152" s="430" t="s">
        <v>203</v>
      </c>
      <c r="D152" s="740">
        <f>A!D152</f>
        <v>37966</v>
      </c>
      <c r="E152" s="741" t="str">
        <f>A!E152</f>
        <v>–</v>
      </c>
      <c r="F152" s="740">
        <f>A!F152</f>
        <v>37966</v>
      </c>
      <c r="G152" s="462"/>
      <c r="H152" s="440"/>
      <c r="I152" s="414"/>
      <c r="J152" s="414"/>
      <c r="K152" s="414"/>
      <c r="L152" s="414"/>
      <c r="M152" s="414"/>
      <c r="N152" s="414"/>
      <c r="O152" s="438" t="s">
        <v>415</v>
      </c>
      <c r="P152" s="414"/>
      <c r="Q152" s="414"/>
      <c r="R152" s="414"/>
      <c r="S152" s="414"/>
      <c r="T152" s="414"/>
      <c r="U152" s="414"/>
      <c r="V152" s="414"/>
      <c r="W152" s="414"/>
      <c r="X152" s="414"/>
      <c r="Y152" s="414"/>
      <c r="Z152" s="405"/>
      <c r="AA152" s="412"/>
      <c r="AB152" s="412"/>
      <c r="AC152" s="412"/>
      <c r="AD152" s="414"/>
      <c r="AE152" s="412"/>
      <c r="AF152" s="412"/>
      <c r="AG152" s="412"/>
      <c r="AH152" s="412"/>
      <c r="AI152" s="412"/>
      <c r="AJ152" s="412"/>
      <c r="AK152" s="412"/>
      <c r="AL152" s="412"/>
      <c r="AM152" s="412"/>
      <c r="AN152" s="412"/>
      <c r="AO152" s="412"/>
      <c r="AP152" s="412"/>
      <c r="AQ152" s="412"/>
      <c r="AR152" s="412"/>
      <c r="AS152" s="414"/>
      <c r="AT152" s="414"/>
      <c r="AU152" s="414"/>
      <c r="AV152" s="414"/>
      <c r="AW152" s="414"/>
      <c r="AX152" s="414"/>
      <c r="AY152" s="414"/>
      <c r="AZ152" s="414"/>
      <c r="BA152" s="414"/>
      <c r="BB152" s="414"/>
      <c r="BC152" s="414"/>
      <c r="BD152" s="414"/>
      <c r="BE152" s="414"/>
      <c r="BF152" s="414"/>
      <c r="BG152" s="414"/>
      <c r="BH152" s="414"/>
      <c r="BI152" s="414"/>
      <c r="BJ152" s="414"/>
      <c r="BK152" s="414"/>
      <c r="BL152" s="414"/>
      <c r="BM152" s="414"/>
      <c r="BN152" s="337"/>
      <c r="BO152" s="337"/>
      <c r="BP152" s="337"/>
      <c r="BQ152" s="337"/>
      <c r="BR152" s="337"/>
      <c r="BS152" s="337"/>
      <c r="BT152" s="337"/>
      <c r="BU152" s="337"/>
      <c r="BV152" s="337"/>
      <c r="BW152" s="337"/>
      <c r="BX152" s="337"/>
      <c r="BY152" s="337"/>
      <c r="BZ152" s="337"/>
      <c r="CA152" s="337"/>
      <c r="CB152" s="337"/>
      <c r="CC152" s="337"/>
      <c r="CD152" s="337"/>
      <c r="CE152" s="337"/>
      <c r="CF152" s="337"/>
    </row>
    <row r="153" spans="1:84" ht="17.25" thickBot="1">
      <c r="A153" s="440"/>
      <c r="B153" s="440"/>
      <c r="C153" s="440"/>
      <c r="D153" s="440"/>
      <c r="E153" s="440"/>
      <c r="F153" s="440"/>
      <c r="G153" s="440"/>
      <c r="H153" s="440"/>
      <c r="I153" s="414"/>
      <c r="J153" s="414"/>
      <c r="K153" s="414"/>
      <c r="L153" s="414"/>
      <c r="M153" s="414"/>
      <c r="N153" s="414"/>
      <c r="O153" s="405"/>
      <c r="P153" s="405"/>
      <c r="Q153" s="475" t="s">
        <v>969</v>
      </c>
      <c r="R153" s="492" t="s">
        <v>416</v>
      </c>
      <c r="S153" s="492" t="s">
        <v>249</v>
      </c>
      <c r="T153" s="492" t="s">
        <v>250</v>
      </c>
      <c r="U153" s="492" t="s">
        <v>251</v>
      </c>
      <c r="V153" s="492" t="s">
        <v>252</v>
      </c>
      <c r="W153" s="492" t="s">
        <v>253</v>
      </c>
      <c r="X153" s="492" t="s">
        <v>254</v>
      </c>
      <c r="Y153" s="492" t="s">
        <v>255</v>
      </c>
      <c r="Z153" s="492" t="s">
        <v>1140</v>
      </c>
      <c r="AA153" s="405"/>
      <c r="AB153" s="405"/>
      <c r="AC153" s="405"/>
      <c r="AD153" s="414"/>
      <c r="AE153" s="412"/>
      <c r="AF153" s="412"/>
      <c r="AG153" s="412"/>
      <c r="AH153" s="412"/>
      <c r="AI153" s="412"/>
      <c r="AJ153" s="412"/>
      <c r="AK153" s="412"/>
      <c r="AL153" s="412"/>
      <c r="AM153" s="412"/>
      <c r="AN153" s="412"/>
      <c r="AO153" s="412"/>
      <c r="AP153" s="412"/>
      <c r="AQ153" s="412"/>
      <c r="AR153" s="412"/>
      <c r="AS153" s="414"/>
      <c r="AT153" s="414"/>
      <c r="AU153" s="414"/>
      <c r="AV153" s="414"/>
      <c r="AW153" s="414"/>
      <c r="AX153" s="414"/>
      <c r="AY153" s="414"/>
      <c r="AZ153" s="414"/>
      <c r="BA153" s="414"/>
      <c r="BB153" s="414"/>
      <c r="BC153" s="414"/>
      <c r="BD153" s="414"/>
      <c r="BE153" s="414"/>
      <c r="BF153" s="414"/>
      <c r="BG153" s="414"/>
      <c r="BH153" s="414"/>
      <c r="BI153" s="414"/>
      <c r="BJ153" s="414"/>
      <c r="BK153" s="414"/>
      <c r="BL153" s="414"/>
      <c r="BM153" s="414"/>
      <c r="BN153" s="337"/>
      <c r="BO153" s="337"/>
      <c r="BP153" s="337"/>
      <c r="BQ153" s="337"/>
      <c r="BR153" s="337"/>
      <c r="BS153" s="337"/>
      <c r="BT153" s="337"/>
      <c r="BU153" s="337"/>
      <c r="BV153" s="337"/>
      <c r="BW153" s="337"/>
      <c r="BX153" s="337"/>
      <c r="BY153" s="337"/>
      <c r="BZ153" s="337"/>
      <c r="CA153" s="337"/>
      <c r="CB153" s="337"/>
      <c r="CC153" s="337"/>
      <c r="CD153" s="337"/>
      <c r="CE153" s="337"/>
      <c r="CF153" s="337"/>
    </row>
    <row r="154" spans="1:84" ht="18" thickBot="1" thickTop="1">
      <c r="A154" s="649" t="s">
        <v>256</v>
      </c>
      <c r="B154" s="440"/>
      <c r="C154" s="552" t="s">
        <v>1181</v>
      </c>
      <c r="D154" s="552" t="s">
        <v>485</v>
      </c>
      <c r="E154" s="552" t="s">
        <v>409</v>
      </c>
      <c r="F154" s="552" t="s">
        <v>709</v>
      </c>
      <c r="G154" s="552" t="s">
        <v>1181</v>
      </c>
      <c r="H154" s="649" t="s">
        <v>1313</v>
      </c>
      <c r="I154" s="440"/>
      <c r="J154" s="650" t="s">
        <v>1181</v>
      </c>
      <c r="K154" s="545" t="s">
        <v>485</v>
      </c>
      <c r="L154" s="545" t="s">
        <v>409</v>
      </c>
      <c r="M154" s="545" t="s">
        <v>448</v>
      </c>
      <c r="N154" s="414"/>
      <c r="O154" s="407"/>
      <c r="P154" s="407"/>
      <c r="Q154" s="408" t="s">
        <v>328</v>
      </c>
      <c r="R154" s="651"/>
      <c r="S154" s="651"/>
      <c r="T154" s="651"/>
      <c r="U154" s="651"/>
      <c r="V154" s="651"/>
      <c r="W154" s="651"/>
      <c r="X154" s="651"/>
      <c r="Y154" s="652"/>
      <c r="Z154" s="653"/>
      <c r="AA154" s="405"/>
      <c r="AB154" s="405"/>
      <c r="AC154" s="405"/>
      <c r="AD154" s="414"/>
      <c r="AE154" s="412"/>
      <c r="AF154" s="412"/>
      <c r="AG154" s="412"/>
      <c r="AH154" s="412"/>
      <c r="AI154" s="412"/>
      <c r="AJ154" s="412"/>
      <c r="AK154" s="412"/>
      <c r="AL154" s="412"/>
      <c r="AM154" s="412"/>
      <c r="AN154" s="412"/>
      <c r="AO154" s="412"/>
      <c r="AP154" s="412"/>
      <c r="AQ154" s="412"/>
      <c r="AR154" s="412"/>
      <c r="AS154" s="412"/>
      <c r="AT154" s="412"/>
      <c r="AU154" s="412"/>
      <c r="AV154" s="412"/>
      <c r="AW154" s="412"/>
      <c r="AX154" s="412"/>
      <c r="AY154" s="412"/>
      <c r="AZ154" s="412"/>
      <c r="BA154" s="412"/>
      <c r="BB154" s="412"/>
      <c r="BC154" s="412"/>
      <c r="BD154" s="412"/>
      <c r="BE154" s="412"/>
      <c r="BF154" s="412"/>
      <c r="BG154" s="412"/>
      <c r="BH154" s="412"/>
      <c r="BI154" s="412"/>
      <c r="BJ154" s="412"/>
      <c r="BK154" s="412"/>
      <c r="BL154" s="412"/>
      <c r="BM154" s="412"/>
      <c r="BN154" s="338"/>
      <c r="BO154" s="338"/>
      <c r="BP154" s="338"/>
      <c r="BQ154" s="338"/>
      <c r="BR154" s="338"/>
      <c r="BS154" s="338"/>
      <c r="BT154" s="338"/>
      <c r="BU154" s="338"/>
      <c r="BV154" s="338"/>
      <c r="BW154" s="338"/>
      <c r="BX154" s="338"/>
      <c r="BY154" s="338"/>
      <c r="BZ154" s="338"/>
      <c r="CA154" s="338"/>
      <c r="CB154" s="338"/>
      <c r="CC154" s="338"/>
      <c r="CD154" s="338"/>
      <c r="CE154" s="338"/>
      <c r="CF154" s="338"/>
    </row>
    <row r="155" spans="1:84" ht="18" thickBot="1" thickTop="1">
      <c r="A155" s="429"/>
      <c r="B155" s="430" t="s">
        <v>386</v>
      </c>
      <c r="C155" s="840">
        <f>A!C155</f>
        <v>0</v>
      </c>
      <c r="D155" s="548" t="str">
        <f>A!D155</f>
        <v> </v>
      </c>
      <c r="E155" s="784" t="str">
        <f>A!E155</f>
        <v>X</v>
      </c>
      <c r="F155" s="549" t="str">
        <f>A!F155</f>
        <v>Nej</v>
      </c>
      <c r="G155" s="655" t="e">
        <f>A!G155</f>
        <v>#DIV/0!</v>
      </c>
      <c r="H155" s="429"/>
      <c r="I155" s="656" t="s">
        <v>1214</v>
      </c>
      <c r="J155" s="745">
        <f>A!J155</f>
        <v>0</v>
      </c>
      <c r="K155" s="562" t="str">
        <f>A!K155</f>
        <v> </v>
      </c>
      <c r="L155" s="548" t="str">
        <f>A!L155</f>
        <v>X</v>
      </c>
      <c r="M155" s="549" t="str">
        <f>A!M155</f>
        <v>Nej</v>
      </c>
      <c r="N155" s="414"/>
      <c r="O155" s="407"/>
      <c r="P155" s="407"/>
      <c r="Q155" s="408" t="s">
        <v>525</v>
      </c>
      <c r="R155" s="651"/>
      <c r="S155" s="651"/>
      <c r="T155" s="651"/>
      <c r="U155" s="651"/>
      <c r="V155" s="651"/>
      <c r="W155" s="651"/>
      <c r="X155" s="651"/>
      <c r="Y155" s="652"/>
      <c r="Z155" s="653"/>
      <c r="AA155" s="405"/>
      <c r="AB155" s="405"/>
      <c r="AC155" s="405"/>
      <c r="AD155" s="412"/>
      <c r="AE155" s="412"/>
      <c r="AF155" s="412"/>
      <c r="AG155" s="412"/>
      <c r="AH155" s="412"/>
      <c r="AI155" s="412"/>
      <c r="AJ155" s="412"/>
      <c r="AK155" s="412"/>
      <c r="AL155" s="412"/>
      <c r="AM155" s="412"/>
      <c r="AN155" s="412"/>
      <c r="AO155" s="412"/>
      <c r="AP155" s="412"/>
      <c r="AQ155" s="412"/>
      <c r="AR155" s="412"/>
      <c r="AS155" s="412"/>
      <c r="AT155" s="412"/>
      <c r="AU155" s="412"/>
      <c r="AV155" s="412"/>
      <c r="AW155" s="412"/>
      <c r="AX155" s="412"/>
      <c r="AY155" s="412"/>
      <c r="AZ155" s="412"/>
      <c r="BA155" s="412"/>
      <c r="BB155" s="412"/>
      <c r="BC155" s="412"/>
      <c r="BD155" s="412"/>
      <c r="BE155" s="412"/>
      <c r="BF155" s="412"/>
      <c r="BG155" s="412"/>
      <c r="BH155" s="412"/>
      <c r="BI155" s="412"/>
      <c r="BJ155" s="412"/>
      <c r="BK155" s="412"/>
      <c r="BL155" s="412"/>
      <c r="BM155" s="412"/>
      <c r="BN155" s="338"/>
      <c r="BO155" s="338"/>
      <c r="BP155" s="338"/>
      <c r="BQ155" s="338"/>
      <c r="BR155" s="338"/>
      <c r="BS155" s="338"/>
      <c r="BT155" s="338"/>
      <c r="BU155" s="338"/>
      <c r="BV155" s="338"/>
      <c r="BW155" s="338"/>
      <c r="BX155" s="338"/>
      <c r="BY155" s="338"/>
      <c r="BZ155" s="338"/>
      <c r="CA155" s="338"/>
      <c r="CB155" s="338"/>
      <c r="CC155" s="338"/>
      <c r="CD155" s="338"/>
      <c r="CE155" s="338"/>
      <c r="CF155" s="338"/>
    </row>
    <row r="156" spans="1:84" ht="18" thickBot="1" thickTop="1">
      <c r="A156" s="429"/>
      <c r="B156" s="656" t="s">
        <v>526</v>
      </c>
      <c r="C156" s="657"/>
      <c r="D156" s="657"/>
      <c r="E156" s="783" t="e">
        <f>A!E156</f>
        <v>#DIV/0!</v>
      </c>
      <c r="F156" s="657"/>
      <c r="G156" s="657"/>
      <c r="H156" s="429"/>
      <c r="I156" s="656" t="s">
        <v>51</v>
      </c>
      <c r="J156" s="782"/>
      <c r="K156" s="782"/>
      <c r="L156" s="783" t="e">
        <f>A!L156</f>
        <v>#DIV/0!</v>
      </c>
      <c r="M156" s="782"/>
      <c r="N156" s="414"/>
      <c r="O156" s="407"/>
      <c r="P156" s="407"/>
      <c r="Q156" s="408" t="s">
        <v>321</v>
      </c>
      <c r="R156" s="651"/>
      <c r="S156" s="651"/>
      <c r="T156" s="651"/>
      <c r="U156" s="651"/>
      <c r="V156" s="651"/>
      <c r="W156" s="651"/>
      <c r="X156" s="651"/>
      <c r="Y156" s="652"/>
      <c r="Z156" s="653"/>
      <c r="AA156" s="405"/>
      <c r="AB156" s="405"/>
      <c r="AC156" s="405"/>
      <c r="AD156" s="412"/>
      <c r="AE156" s="412"/>
      <c r="AF156" s="412"/>
      <c r="AG156" s="412"/>
      <c r="AH156" s="412"/>
      <c r="AI156" s="412"/>
      <c r="AJ156" s="412"/>
      <c r="AK156" s="412"/>
      <c r="AL156" s="412"/>
      <c r="AM156" s="412"/>
      <c r="AN156" s="412"/>
      <c r="AO156" s="412"/>
      <c r="AP156" s="412"/>
      <c r="AQ156" s="412"/>
      <c r="AR156" s="412"/>
      <c r="AS156" s="412"/>
      <c r="AT156" s="412"/>
      <c r="AU156" s="412"/>
      <c r="AV156" s="412"/>
      <c r="AW156" s="412"/>
      <c r="AX156" s="412"/>
      <c r="AY156" s="412"/>
      <c r="AZ156" s="412"/>
      <c r="BA156" s="412"/>
      <c r="BB156" s="412"/>
      <c r="BC156" s="412"/>
      <c r="BD156" s="412"/>
      <c r="BE156" s="412"/>
      <c r="BF156" s="412"/>
      <c r="BG156" s="412"/>
      <c r="BH156" s="412"/>
      <c r="BI156" s="412"/>
      <c r="BJ156" s="412"/>
      <c r="BK156" s="412"/>
      <c r="BL156" s="412"/>
      <c r="BM156" s="412"/>
      <c r="BN156" s="338"/>
      <c r="BO156" s="338"/>
      <c r="BP156" s="338"/>
      <c r="BQ156" s="338"/>
      <c r="BR156" s="338"/>
      <c r="BS156" s="338"/>
      <c r="BT156" s="338"/>
      <c r="BU156" s="338"/>
      <c r="BV156" s="338"/>
      <c r="BW156" s="338"/>
      <c r="BX156" s="338"/>
      <c r="BY156" s="338"/>
      <c r="BZ156" s="338"/>
      <c r="CA156" s="338"/>
      <c r="CB156" s="338"/>
      <c r="CC156" s="338"/>
      <c r="CD156" s="338"/>
      <c r="CE156" s="338"/>
      <c r="CF156" s="338"/>
    </row>
    <row r="157" spans="1:84" ht="18" thickBot="1" thickTop="1">
      <c r="A157" s="405"/>
      <c r="B157" s="405"/>
      <c r="C157" s="405"/>
      <c r="D157" s="658" t="s">
        <v>322</v>
      </c>
      <c r="E157" s="659"/>
      <c r="F157" s="660"/>
      <c r="G157" s="657"/>
      <c r="H157" s="429"/>
      <c r="I157" s="656" t="s">
        <v>1214</v>
      </c>
      <c r="J157" s="445" t="e">
        <f>A!J157</f>
        <v>#DIV/0!</v>
      </c>
      <c r="K157" s="782"/>
      <c r="L157" s="743">
        <f>A!L157</f>
        <v>0</v>
      </c>
      <c r="M157" s="476"/>
      <c r="N157" s="414"/>
      <c r="O157" s="407"/>
      <c r="P157" s="407"/>
      <c r="Q157" s="408" t="s">
        <v>323</v>
      </c>
      <c r="R157" s="651"/>
      <c r="S157" s="651"/>
      <c r="T157" s="651"/>
      <c r="U157" s="651"/>
      <c r="V157" s="651"/>
      <c r="W157" s="651"/>
      <c r="X157" s="651"/>
      <c r="Y157" s="652"/>
      <c r="Z157" s="653"/>
      <c r="AA157" s="405"/>
      <c r="AB157" s="405"/>
      <c r="AC157" s="405"/>
      <c r="AD157" s="412"/>
      <c r="AE157" s="412"/>
      <c r="AF157" s="412"/>
      <c r="AG157" s="412"/>
      <c r="AH157" s="412"/>
      <c r="AI157" s="412"/>
      <c r="AJ157" s="412"/>
      <c r="AK157" s="412"/>
      <c r="AL157" s="412"/>
      <c r="AM157" s="412"/>
      <c r="AN157" s="412"/>
      <c r="AO157" s="412"/>
      <c r="AP157" s="412"/>
      <c r="AQ157" s="412"/>
      <c r="AR157" s="412"/>
      <c r="AS157" s="412"/>
      <c r="AT157" s="412"/>
      <c r="AU157" s="412"/>
      <c r="AV157" s="412"/>
      <c r="AW157" s="412"/>
      <c r="AX157" s="412"/>
      <c r="AY157" s="412"/>
      <c r="AZ157" s="412"/>
      <c r="BA157" s="412"/>
      <c r="BB157" s="412"/>
      <c r="BC157" s="412"/>
      <c r="BD157" s="412"/>
      <c r="BE157" s="412"/>
      <c r="BF157" s="412"/>
      <c r="BG157" s="412"/>
      <c r="BH157" s="412"/>
      <c r="BI157" s="412"/>
      <c r="BJ157" s="412"/>
      <c r="BK157" s="412"/>
      <c r="BL157" s="412"/>
      <c r="BM157" s="412"/>
      <c r="BN157" s="338"/>
      <c r="BO157" s="338"/>
      <c r="BP157" s="338"/>
      <c r="BQ157" s="338"/>
      <c r="BR157" s="338"/>
      <c r="BS157" s="338"/>
      <c r="BT157" s="338"/>
      <c r="BU157" s="338"/>
      <c r="BV157" s="338"/>
      <c r="BW157" s="338"/>
      <c r="BX157" s="338"/>
      <c r="BY157" s="338"/>
      <c r="BZ157" s="338"/>
      <c r="CA157" s="338"/>
      <c r="CB157" s="338"/>
      <c r="CC157" s="338"/>
      <c r="CD157" s="338"/>
      <c r="CE157" s="338"/>
      <c r="CF157" s="338"/>
    </row>
    <row r="158" spans="1:84" ht="13.5" thickTop="1">
      <c r="A158" s="405"/>
      <c r="B158" s="405"/>
      <c r="C158" s="405"/>
      <c r="D158" s="405"/>
      <c r="E158" s="405"/>
      <c r="F158" s="405"/>
      <c r="G158" s="405"/>
      <c r="H158" s="405"/>
      <c r="I158" s="405"/>
      <c r="J158" s="405"/>
      <c r="K158" s="405"/>
      <c r="L158" s="405"/>
      <c r="M158" s="405"/>
      <c r="N158" s="405"/>
      <c r="O158" s="414"/>
      <c r="P158" s="414"/>
      <c r="Q158" s="414"/>
      <c r="R158" s="414"/>
      <c r="S158" s="414"/>
      <c r="T158" s="414"/>
      <c r="U158" s="414"/>
      <c r="V158" s="414"/>
      <c r="W158" s="414"/>
      <c r="X158" s="414"/>
      <c r="Y158" s="414"/>
      <c r="Z158" s="405"/>
      <c r="AA158" s="405"/>
      <c r="AB158" s="405"/>
      <c r="AC158" s="405"/>
      <c r="AD158" s="412"/>
      <c r="AE158" s="412"/>
      <c r="AF158" s="412"/>
      <c r="AG158" s="412"/>
      <c r="AH158" s="412"/>
      <c r="AI158" s="412"/>
      <c r="AJ158" s="412"/>
      <c r="AK158" s="412"/>
      <c r="AL158" s="412"/>
      <c r="AM158" s="412"/>
      <c r="AN158" s="412"/>
      <c r="AO158" s="412"/>
      <c r="AP158" s="412"/>
      <c r="AQ158" s="412"/>
      <c r="AR158" s="412"/>
      <c r="AS158" s="412"/>
      <c r="AT158" s="412"/>
      <c r="AU158" s="412"/>
      <c r="AV158" s="412"/>
      <c r="AW158" s="412"/>
      <c r="AX158" s="412"/>
      <c r="AY158" s="412"/>
      <c r="AZ158" s="412"/>
      <c r="BA158" s="412"/>
      <c r="BB158" s="412"/>
      <c r="BC158" s="412"/>
      <c r="BD158" s="412"/>
      <c r="BE158" s="412"/>
      <c r="BF158" s="412"/>
      <c r="BG158" s="412"/>
      <c r="BH158" s="412"/>
      <c r="BI158" s="412"/>
      <c r="BJ158" s="412"/>
      <c r="BK158" s="412"/>
      <c r="BL158" s="412"/>
      <c r="BM158" s="412"/>
      <c r="BN158" s="338"/>
      <c r="BO158" s="338"/>
      <c r="BP158" s="338"/>
      <c r="BQ158" s="338"/>
      <c r="BR158" s="338"/>
      <c r="BS158" s="338"/>
      <c r="BT158" s="338"/>
      <c r="BU158" s="338"/>
      <c r="BV158" s="338"/>
      <c r="BW158" s="338"/>
      <c r="BX158" s="338"/>
      <c r="BY158" s="338"/>
      <c r="BZ158" s="338"/>
      <c r="CA158" s="338"/>
      <c r="CB158" s="338"/>
      <c r="CC158" s="338"/>
      <c r="CD158" s="338"/>
      <c r="CE158" s="338"/>
      <c r="CF158" s="338"/>
    </row>
    <row r="159" spans="1:84" ht="16.5">
      <c r="A159" s="649" t="s">
        <v>324</v>
      </c>
      <c r="B159" s="462"/>
      <c r="C159" s="661" t="s">
        <v>1181</v>
      </c>
      <c r="D159" s="552" t="s">
        <v>485</v>
      </c>
      <c r="E159" s="552" t="s">
        <v>409</v>
      </c>
      <c r="F159" s="552" t="s">
        <v>448</v>
      </c>
      <c r="G159" s="552" t="s">
        <v>1181</v>
      </c>
      <c r="H159" s="552" t="s">
        <v>1140</v>
      </c>
      <c r="I159" s="412"/>
      <c r="J159" s="412"/>
      <c r="K159" s="412"/>
      <c r="L159" s="412"/>
      <c r="M159" s="412"/>
      <c r="N159" s="414"/>
      <c r="O159" s="414"/>
      <c r="P159" s="414"/>
      <c r="Q159" s="414"/>
      <c r="R159" s="414"/>
      <c r="S159" s="414"/>
      <c r="T159" s="414"/>
      <c r="U159" s="414"/>
      <c r="V159" s="414"/>
      <c r="W159" s="414"/>
      <c r="X159" s="414"/>
      <c r="Y159" s="414"/>
      <c r="Z159" s="405"/>
      <c r="AA159" s="405"/>
      <c r="AB159" s="405"/>
      <c r="AC159" s="414"/>
      <c r="AD159" s="412"/>
      <c r="AE159" s="412"/>
      <c r="AF159" s="412"/>
      <c r="AG159" s="412"/>
      <c r="AH159" s="412"/>
      <c r="AI159" s="412"/>
      <c r="AJ159" s="412"/>
      <c r="AK159" s="412"/>
      <c r="AL159" s="412"/>
      <c r="AM159" s="412"/>
      <c r="AN159" s="412"/>
      <c r="AO159" s="412"/>
      <c r="AP159" s="412"/>
      <c r="AQ159" s="412"/>
      <c r="AR159" s="412"/>
      <c r="AS159" s="412"/>
      <c r="AT159" s="412"/>
      <c r="AU159" s="412"/>
      <c r="AV159" s="412"/>
      <c r="AW159" s="412"/>
      <c r="AX159" s="412"/>
      <c r="AY159" s="412"/>
      <c r="AZ159" s="412"/>
      <c r="BA159" s="412"/>
      <c r="BB159" s="412"/>
      <c r="BC159" s="412"/>
      <c r="BD159" s="412"/>
      <c r="BE159" s="412"/>
      <c r="BF159" s="412"/>
      <c r="BG159" s="412"/>
      <c r="BH159" s="412"/>
      <c r="BI159" s="412"/>
      <c r="BJ159" s="412"/>
      <c r="BK159" s="412"/>
      <c r="BL159" s="412"/>
      <c r="BM159" s="412"/>
      <c r="BN159" s="338"/>
      <c r="BO159" s="338"/>
      <c r="BP159" s="338"/>
      <c r="BQ159" s="338"/>
      <c r="BR159" s="338"/>
      <c r="BS159" s="338"/>
      <c r="BT159" s="338"/>
      <c r="BU159" s="338"/>
      <c r="BV159" s="338"/>
      <c r="BW159" s="338"/>
      <c r="BX159" s="338"/>
      <c r="BY159" s="338"/>
      <c r="BZ159" s="338"/>
      <c r="CA159" s="338"/>
      <c r="CB159" s="338"/>
      <c r="CC159" s="338"/>
      <c r="CD159" s="338"/>
      <c r="CE159" s="338"/>
      <c r="CF159" s="338"/>
    </row>
    <row r="160" spans="1:84" ht="16.5">
      <c r="A160" s="429"/>
      <c r="B160" s="656" t="s">
        <v>830</v>
      </c>
      <c r="C160" s="745">
        <f>A!C160</f>
        <v>0</v>
      </c>
      <c r="D160" s="562" t="str">
        <f>A!D160</f>
        <v> </v>
      </c>
      <c r="E160" s="548" t="str">
        <f>A!E160</f>
        <v>X</v>
      </c>
      <c r="F160" s="549" t="str">
        <f>A!F160</f>
        <v>Nej</v>
      </c>
      <c r="G160" s="655" t="e">
        <f>A!G160</f>
        <v>#DIV/0!</v>
      </c>
      <c r="H160" s="679" t="e">
        <f>A!H160</f>
        <v>#DIV/0!</v>
      </c>
      <c r="I160" s="412"/>
      <c r="J160" s="412"/>
      <c r="K160" s="412"/>
      <c r="L160" s="412"/>
      <c r="M160" s="475"/>
      <c r="N160" s="414"/>
      <c r="O160" s="414"/>
      <c r="P160" s="414"/>
      <c r="Q160" s="414"/>
      <c r="R160" s="414"/>
      <c r="S160" s="414"/>
      <c r="T160" s="414"/>
      <c r="U160" s="414"/>
      <c r="V160" s="414"/>
      <c r="W160" s="414"/>
      <c r="X160" s="414"/>
      <c r="Y160" s="414"/>
      <c r="Z160" s="414"/>
      <c r="AA160" s="405"/>
      <c r="AB160" s="405"/>
      <c r="AC160" s="414"/>
      <c r="AD160" s="412"/>
      <c r="AE160" s="412"/>
      <c r="AF160" s="412"/>
      <c r="AG160" s="412"/>
      <c r="AH160" s="412"/>
      <c r="AI160" s="412"/>
      <c r="AJ160" s="412"/>
      <c r="AK160" s="412"/>
      <c r="AL160" s="412"/>
      <c r="AM160" s="412"/>
      <c r="AN160" s="412"/>
      <c r="AO160" s="412"/>
      <c r="AP160" s="412"/>
      <c r="AQ160" s="412"/>
      <c r="AR160" s="412"/>
      <c r="AS160" s="412"/>
      <c r="AT160" s="412"/>
      <c r="AU160" s="412"/>
      <c r="AV160" s="412"/>
      <c r="AW160" s="412"/>
      <c r="AX160" s="412"/>
      <c r="AY160" s="412"/>
      <c r="AZ160" s="412"/>
      <c r="BA160" s="412"/>
      <c r="BB160" s="412"/>
      <c r="BC160" s="412"/>
      <c r="BD160" s="412"/>
      <c r="BE160" s="412"/>
      <c r="BF160" s="412"/>
      <c r="BG160" s="412"/>
      <c r="BH160" s="412"/>
      <c r="BI160" s="412"/>
      <c r="BJ160" s="412"/>
      <c r="BK160" s="412"/>
      <c r="BL160" s="412"/>
      <c r="BM160" s="412"/>
      <c r="BN160" s="338"/>
      <c r="BO160" s="338"/>
      <c r="BP160" s="338"/>
      <c r="BQ160" s="338"/>
      <c r="BR160" s="338"/>
      <c r="BS160" s="338"/>
      <c r="BT160" s="338"/>
      <c r="BU160" s="338"/>
      <c r="BV160" s="338"/>
      <c r="BW160" s="338"/>
      <c r="BX160" s="338"/>
      <c r="BY160" s="338"/>
      <c r="BZ160" s="338"/>
      <c r="CA160" s="338"/>
      <c r="CB160" s="338"/>
      <c r="CC160" s="338"/>
      <c r="CD160" s="338"/>
      <c r="CE160" s="338"/>
      <c r="CF160" s="338"/>
    </row>
    <row r="161" spans="1:84" ht="16.5">
      <c r="A161" s="429"/>
      <c r="B161" s="656" t="s">
        <v>1051</v>
      </c>
      <c r="C161" s="745">
        <f>A!C161</f>
        <v>0</v>
      </c>
      <c r="D161" s="562" t="str">
        <f>A!D161</f>
        <v> </v>
      </c>
      <c r="E161" s="548" t="str">
        <f>A!E161</f>
        <v>X</v>
      </c>
      <c r="F161" s="549" t="str">
        <f>A!F161</f>
        <v>Nej</v>
      </c>
      <c r="G161" s="655" t="e">
        <f>A!G161</f>
        <v>#DIV/0!</v>
      </c>
      <c r="H161" s="679" t="e">
        <f>A!H161</f>
        <v>#DIV/0!</v>
      </c>
      <c r="I161" s="412"/>
      <c r="J161" s="412"/>
      <c r="K161" s="412"/>
      <c r="L161" s="412"/>
      <c r="M161" s="412"/>
      <c r="N161" s="405"/>
      <c r="O161" s="414"/>
      <c r="P161" s="414"/>
      <c r="Q161" s="414"/>
      <c r="R161" s="414"/>
      <c r="S161" s="414"/>
      <c r="T161" s="414"/>
      <c r="U161" s="414"/>
      <c r="V161" s="414"/>
      <c r="W161" s="414"/>
      <c r="X161" s="414"/>
      <c r="Y161" s="414"/>
      <c r="Z161" s="414"/>
      <c r="AA161" s="405"/>
      <c r="AB161" s="405"/>
      <c r="AC161" s="414"/>
      <c r="AD161" s="412"/>
      <c r="AE161" s="412"/>
      <c r="AF161" s="412"/>
      <c r="AG161" s="412"/>
      <c r="AH161" s="412"/>
      <c r="AI161" s="412"/>
      <c r="AJ161" s="412"/>
      <c r="AK161" s="412"/>
      <c r="AL161" s="412"/>
      <c r="AM161" s="412"/>
      <c r="AN161" s="412"/>
      <c r="AO161" s="412"/>
      <c r="AP161" s="412"/>
      <c r="AQ161" s="412"/>
      <c r="AR161" s="412"/>
      <c r="AS161" s="412"/>
      <c r="AT161" s="412"/>
      <c r="AU161" s="412"/>
      <c r="AV161" s="412"/>
      <c r="AW161" s="412"/>
      <c r="AX161" s="412"/>
      <c r="AY161" s="412"/>
      <c r="AZ161" s="412"/>
      <c r="BA161" s="412"/>
      <c r="BB161" s="412"/>
      <c r="BC161" s="412"/>
      <c r="BD161" s="412"/>
      <c r="BE161" s="412"/>
      <c r="BF161" s="412"/>
      <c r="BG161" s="412"/>
      <c r="BH161" s="412"/>
      <c r="BI161" s="412"/>
      <c r="BJ161" s="412"/>
      <c r="BK161" s="412"/>
      <c r="BL161" s="412"/>
      <c r="BM161" s="412"/>
      <c r="BN161" s="338"/>
      <c r="BO161" s="338"/>
      <c r="BP161" s="338"/>
      <c r="BQ161" s="338"/>
      <c r="BR161" s="338"/>
      <c r="BS161" s="338"/>
      <c r="BT161" s="338"/>
      <c r="BU161" s="338"/>
      <c r="BV161" s="338"/>
      <c r="BW161" s="338"/>
      <c r="BX161" s="338"/>
      <c r="BY161" s="338"/>
      <c r="BZ161" s="338"/>
      <c r="CA161" s="338"/>
      <c r="CB161" s="338"/>
      <c r="CC161" s="338"/>
      <c r="CD161" s="338"/>
      <c r="CE161" s="338"/>
      <c r="CF161" s="338"/>
    </row>
    <row r="162" spans="1:84" ht="16.5">
      <c r="A162" s="429"/>
      <c r="B162" s="656" t="s">
        <v>831</v>
      </c>
      <c r="C162" s="745">
        <f>A!C162</f>
        <v>0</v>
      </c>
      <c r="D162" s="562" t="str">
        <f>A!D162</f>
        <v> </v>
      </c>
      <c r="E162" s="548" t="str">
        <f>A!E162</f>
        <v>X</v>
      </c>
      <c r="F162" s="549" t="str">
        <f>A!F162</f>
        <v>Nej</v>
      </c>
      <c r="G162" s="655" t="e">
        <f>A!G162</f>
        <v>#DIV/0!</v>
      </c>
      <c r="H162" s="679" t="e">
        <f>A!H162</f>
        <v>#DIV/0!</v>
      </c>
      <c r="I162" s="412"/>
      <c r="J162" s="412"/>
      <c r="K162" s="412"/>
      <c r="L162" s="412"/>
      <c r="M162" s="412"/>
      <c r="N162" s="405"/>
      <c r="O162" s="414"/>
      <c r="P162" s="414"/>
      <c r="Q162" s="414"/>
      <c r="R162" s="414"/>
      <c r="S162" s="414"/>
      <c r="T162" s="414"/>
      <c r="U162" s="414"/>
      <c r="V162" s="414"/>
      <c r="W162" s="414"/>
      <c r="X162" s="414"/>
      <c r="Y162" s="414"/>
      <c r="Z162" s="414"/>
      <c r="AA162" s="405"/>
      <c r="AB162" s="405"/>
      <c r="AC162" s="414"/>
      <c r="AD162" s="412"/>
      <c r="AE162" s="412"/>
      <c r="AF162" s="412"/>
      <c r="AG162" s="412"/>
      <c r="AH162" s="412"/>
      <c r="AI162" s="412"/>
      <c r="AJ162" s="412"/>
      <c r="AK162" s="412"/>
      <c r="AL162" s="412"/>
      <c r="AM162" s="412"/>
      <c r="AN162" s="412"/>
      <c r="AO162" s="412"/>
      <c r="AP162" s="412"/>
      <c r="AQ162" s="412"/>
      <c r="AR162" s="412"/>
      <c r="AS162" s="412"/>
      <c r="AT162" s="412"/>
      <c r="AU162" s="412"/>
      <c r="AV162" s="412"/>
      <c r="AW162" s="412"/>
      <c r="AX162" s="412"/>
      <c r="AY162" s="412"/>
      <c r="AZ162" s="412"/>
      <c r="BA162" s="412"/>
      <c r="BB162" s="412"/>
      <c r="BC162" s="412"/>
      <c r="BD162" s="412"/>
      <c r="BE162" s="412"/>
      <c r="BF162" s="412"/>
      <c r="BG162" s="412"/>
      <c r="BH162" s="412"/>
      <c r="BI162" s="412"/>
      <c r="BJ162" s="412"/>
      <c r="BK162" s="412"/>
      <c r="BL162" s="412"/>
      <c r="BM162" s="412"/>
      <c r="BN162" s="338"/>
      <c r="BO162" s="338"/>
      <c r="BP162" s="338"/>
      <c r="BQ162" s="338"/>
      <c r="BR162" s="338"/>
      <c r="BS162" s="338"/>
      <c r="BT162" s="338"/>
      <c r="BU162" s="338"/>
      <c r="BV162" s="338"/>
      <c r="BW162" s="338"/>
      <c r="BX162" s="338"/>
      <c r="BY162" s="338"/>
      <c r="BZ162" s="338"/>
      <c r="CA162" s="338"/>
      <c r="CB162" s="338"/>
      <c r="CC162" s="338"/>
      <c r="CD162" s="338"/>
      <c r="CE162" s="338"/>
      <c r="CF162" s="338"/>
    </row>
    <row r="163" spans="1:84" ht="16.5">
      <c r="A163" s="429"/>
      <c r="B163" s="656" t="s">
        <v>427</v>
      </c>
      <c r="C163" s="745">
        <f>A!C163</f>
        <v>0</v>
      </c>
      <c r="D163" s="562" t="str">
        <f>A!D163</f>
        <v> </v>
      </c>
      <c r="E163" s="548" t="str">
        <f>A!E163</f>
        <v>X</v>
      </c>
      <c r="F163" s="549" t="str">
        <f>A!F163</f>
        <v>Nej</v>
      </c>
      <c r="G163" s="655" t="e">
        <f>A!G163</f>
        <v>#DIV/0!</v>
      </c>
      <c r="H163" s="679" t="e">
        <f>A!H163</f>
        <v>#DIV/0!</v>
      </c>
      <c r="I163" s="412"/>
      <c r="J163" s="412"/>
      <c r="K163" s="412"/>
      <c r="L163" s="412"/>
      <c r="M163" s="412"/>
      <c r="N163" s="405"/>
      <c r="O163" s="414"/>
      <c r="P163" s="414"/>
      <c r="Q163" s="414"/>
      <c r="R163" s="414"/>
      <c r="S163" s="414"/>
      <c r="T163" s="414"/>
      <c r="U163" s="414"/>
      <c r="V163" s="414"/>
      <c r="W163" s="414"/>
      <c r="X163" s="414"/>
      <c r="Y163" s="414"/>
      <c r="Z163" s="414"/>
      <c r="AA163" s="414"/>
      <c r="AB163" s="414"/>
      <c r="AC163" s="414"/>
      <c r="AD163" s="412"/>
      <c r="AE163" s="412"/>
      <c r="AF163" s="412"/>
      <c r="AG163" s="412"/>
      <c r="AH163" s="412"/>
      <c r="AI163" s="412"/>
      <c r="AJ163" s="412"/>
      <c r="AK163" s="412"/>
      <c r="AL163" s="412"/>
      <c r="AM163" s="412"/>
      <c r="AN163" s="412"/>
      <c r="AO163" s="412"/>
      <c r="AP163" s="412"/>
      <c r="AQ163" s="412"/>
      <c r="AR163" s="412"/>
      <c r="AS163" s="412"/>
      <c r="AT163" s="412"/>
      <c r="AU163" s="412"/>
      <c r="AV163" s="412"/>
      <c r="AW163" s="412"/>
      <c r="AX163" s="412"/>
      <c r="AY163" s="412"/>
      <c r="AZ163" s="412"/>
      <c r="BA163" s="412"/>
      <c r="BB163" s="412"/>
      <c r="BC163" s="412"/>
      <c r="BD163" s="412"/>
      <c r="BE163" s="412"/>
      <c r="BF163" s="412"/>
      <c r="BG163" s="412"/>
      <c r="BH163" s="412"/>
      <c r="BI163" s="412"/>
      <c r="BJ163" s="412"/>
      <c r="BK163" s="412"/>
      <c r="BL163" s="412"/>
      <c r="BM163" s="412"/>
      <c r="BN163" s="338"/>
      <c r="BO163" s="338"/>
      <c r="BP163" s="338"/>
      <c r="BQ163" s="338"/>
      <c r="BR163" s="338"/>
      <c r="BS163" s="338"/>
      <c r="BT163" s="338"/>
      <c r="BU163" s="338"/>
      <c r="BV163" s="338"/>
      <c r="BW163" s="338"/>
      <c r="BX163" s="338"/>
      <c r="BY163" s="338"/>
      <c r="BZ163" s="338"/>
      <c r="CA163" s="338"/>
      <c r="CB163" s="338"/>
      <c r="CC163" s="338"/>
      <c r="CD163" s="338"/>
      <c r="CE163" s="338"/>
      <c r="CF163" s="338"/>
    </row>
    <row r="164" spans="1:84" ht="16.5">
      <c r="A164" s="429"/>
      <c r="B164" s="656" t="s">
        <v>509</v>
      </c>
      <c r="C164" s="745">
        <f>A!C164</f>
        <v>0</v>
      </c>
      <c r="D164" s="562" t="str">
        <f>A!D164</f>
        <v> </v>
      </c>
      <c r="E164" s="548" t="str">
        <f>A!E164</f>
        <v>X</v>
      </c>
      <c r="F164" s="549" t="str">
        <f>A!F164</f>
        <v>Nej</v>
      </c>
      <c r="G164" s="655" t="e">
        <f>A!G164</f>
        <v>#DIV/0!</v>
      </c>
      <c r="H164" s="679" t="e">
        <f>A!H164</f>
        <v>#DIV/0!</v>
      </c>
      <c r="I164" s="473"/>
      <c r="J164" s="473"/>
      <c r="K164" s="545" t="s">
        <v>1181</v>
      </c>
      <c r="N164" s="405"/>
      <c r="O164" s="414"/>
      <c r="P164" s="414"/>
      <c r="Q164" s="414"/>
      <c r="R164" s="414"/>
      <c r="S164" s="414"/>
      <c r="T164" s="414"/>
      <c r="U164" s="414"/>
      <c r="V164" s="414"/>
      <c r="W164" s="414"/>
      <c r="X164" s="414"/>
      <c r="Y164" s="414"/>
      <c r="Z164" s="414"/>
      <c r="AA164" s="414"/>
      <c r="AB164" s="414"/>
      <c r="AC164" s="414"/>
      <c r="AD164" s="412"/>
      <c r="AE164" s="412"/>
      <c r="AF164" s="412"/>
      <c r="AG164" s="412"/>
      <c r="AH164" s="412"/>
      <c r="AI164" s="412"/>
      <c r="AJ164" s="412"/>
      <c r="AK164" s="412"/>
      <c r="AL164" s="412"/>
      <c r="AM164" s="412"/>
      <c r="AN164" s="412"/>
      <c r="AO164" s="412"/>
      <c r="AP164" s="412"/>
      <c r="AQ164" s="412"/>
      <c r="AR164" s="412"/>
      <c r="AS164" s="412"/>
      <c r="AT164" s="412"/>
      <c r="AU164" s="412"/>
      <c r="AV164" s="412"/>
      <c r="AW164" s="412"/>
      <c r="AX164" s="412"/>
      <c r="AY164" s="412"/>
      <c r="AZ164" s="412"/>
      <c r="BA164" s="412"/>
      <c r="BB164" s="412"/>
      <c r="BC164" s="412"/>
      <c r="BD164" s="412"/>
      <c r="BE164" s="412"/>
      <c r="BF164" s="412"/>
      <c r="BG164" s="412"/>
      <c r="BH164" s="412"/>
      <c r="BI164" s="412"/>
      <c r="BJ164" s="412"/>
      <c r="BK164" s="412"/>
      <c r="BL164" s="412"/>
      <c r="BM164" s="412"/>
      <c r="BN164" s="338"/>
      <c r="BO164" s="338"/>
      <c r="BP164" s="338"/>
      <c r="BQ164" s="338"/>
      <c r="BR164" s="338"/>
      <c r="BS164" s="338"/>
      <c r="BT164" s="338"/>
      <c r="BU164" s="338"/>
      <c r="BV164" s="338"/>
      <c r="BW164" s="338"/>
      <c r="BX164" s="338"/>
      <c r="BY164" s="338"/>
      <c r="BZ164" s="338"/>
      <c r="CA164" s="338"/>
      <c r="CB164" s="338"/>
      <c r="CC164" s="338"/>
      <c r="CD164" s="338"/>
      <c r="CE164" s="338"/>
      <c r="CF164" s="338"/>
    </row>
    <row r="165" spans="1:84" ht="16.5">
      <c r="A165" s="429"/>
      <c r="B165" s="656" t="s">
        <v>406</v>
      </c>
      <c r="C165" s="745">
        <f>A!C165</f>
        <v>0</v>
      </c>
      <c r="D165" s="562" t="str">
        <f>A!D165</f>
        <v> </v>
      </c>
      <c r="E165" s="548" t="str">
        <f>A!E165</f>
        <v>X</v>
      </c>
      <c r="F165" s="549" t="str">
        <f>A!F165</f>
        <v>Nej</v>
      </c>
      <c r="G165" s="655" t="e">
        <f>A!G165</f>
        <v>#DIV/0!</v>
      </c>
      <c r="H165" s="679" t="e">
        <f>A!H165</f>
        <v>#DIV/0!</v>
      </c>
      <c r="I165" s="429"/>
      <c r="J165" s="430" t="s">
        <v>325</v>
      </c>
      <c r="K165" s="663"/>
      <c r="N165" s="405"/>
      <c r="O165" s="414"/>
      <c r="P165" s="414"/>
      <c r="Q165" s="414"/>
      <c r="R165" s="414"/>
      <c r="S165" s="414"/>
      <c r="T165" s="414"/>
      <c r="U165" s="414"/>
      <c r="V165" s="414"/>
      <c r="W165" s="414"/>
      <c r="X165" s="414"/>
      <c r="Y165" s="414"/>
      <c r="Z165" s="414"/>
      <c r="AA165" s="414"/>
      <c r="AB165" s="414"/>
      <c r="AC165" s="414"/>
      <c r="AD165" s="412"/>
      <c r="AE165" s="412"/>
      <c r="AF165" s="412"/>
      <c r="AG165" s="412"/>
      <c r="AH165" s="412"/>
      <c r="AI165" s="412"/>
      <c r="AJ165" s="412"/>
      <c r="AK165" s="412"/>
      <c r="AL165" s="412"/>
      <c r="AM165" s="412"/>
      <c r="AN165" s="412"/>
      <c r="AO165" s="412"/>
      <c r="AP165" s="412"/>
      <c r="AQ165" s="412"/>
      <c r="AR165" s="412"/>
      <c r="AS165" s="412"/>
      <c r="AT165" s="412"/>
      <c r="AU165" s="412"/>
      <c r="AV165" s="412"/>
      <c r="AW165" s="412"/>
      <c r="AX165" s="412"/>
      <c r="AY165" s="412"/>
      <c r="AZ165" s="412"/>
      <c r="BA165" s="412"/>
      <c r="BB165" s="412"/>
      <c r="BC165" s="412"/>
      <c r="BD165" s="412"/>
      <c r="BE165" s="412"/>
      <c r="BF165" s="412"/>
      <c r="BG165" s="412"/>
      <c r="BH165" s="412"/>
      <c r="BI165" s="412"/>
      <c r="BJ165" s="412"/>
      <c r="BK165" s="412"/>
      <c r="BL165" s="412"/>
      <c r="BM165" s="412"/>
      <c r="BN165" s="338"/>
      <c r="BO165" s="338"/>
      <c r="BP165" s="338"/>
      <c r="BQ165" s="338"/>
      <c r="BR165" s="338"/>
      <c r="BS165" s="338"/>
      <c r="BT165" s="338"/>
      <c r="BU165" s="338"/>
      <c r="BV165" s="338"/>
      <c r="BW165" s="338"/>
      <c r="BX165" s="338"/>
      <c r="BY165" s="338"/>
      <c r="BZ165" s="338"/>
      <c r="CA165" s="338"/>
      <c r="CB165" s="338"/>
      <c r="CC165" s="338"/>
      <c r="CD165" s="338"/>
      <c r="CE165" s="338"/>
      <c r="CF165" s="338"/>
    </row>
    <row r="166" spans="1:84" ht="16.5">
      <c r="A166" s="429"/>
      <c r="B166" s="656" t="s">
        <v>308</v>
      </c>
      <c r="C166" s="746">
        <f>A!C166</f>
        <v>0</v>
      </c>
      <c r="D166" s="562" t="str">
        <f>A!D166</f>
        <v> </v>
      </c>
      <c r="E166" s="548" t="str">
        <f>A!E166</f>
        <v>X</v>
      </c>
      <c r="F166" s="549" t="str">
        <f>A!F166</f>
        <v>Nej</v>
      </c>
      <c r="G166" s="655" t="e">
        <f>A!G166</f>
        <v>#DIV/0!</v>
      </c>
      <c r="H166" s="679" t="e">
        <f>A!H166</f>
        <v>#DIV/0!</v>
      </c>
      <c r="I166" s="473"/>
      <c r="J166" s="473"/>
      <c r="K166" s="473"/>
      <c r="N166" s="405"/>
      <c r="O166" s="414"/>
      <c r="P166" s="414"/>
      <c r="Q166" s="414"/>
      <c r="R166" s="414"/>
      <c r="S166" s="640" t="s">
        <v>388</v>
      </c>
      <c r="T166" s="414"/>
      <c r="U166" s="414"/>
      <c r="V166" s="414"/>
      <c r="W166" s="414"/>
      <c r="X166" s="414"/>
      <c r="Y166" s="414"/>
      <c r="Z166" s="414"/>
      <c r="AA166" s="414"/>
      <c r="AB166" s="414"/>
      <c r="AC166" s="414"/>
      <c r="AD166" s="412"/>
      <c r="AE166" s="412"/>
      <c r="AF166" s="412"/>
      <c r="AG166" s="412"/>
      <c r="AH166" s="412"/>
      <c r="AI166" s="412"/>
      <c r="AJ166" s="412"/>
      <c r="AK166" s="412"/>
      <c r="AL166" s="412"/>
      <c r="AM166" s="412"/>
      <c r="AN166" s="412"/>
      <c r="AO166" s="412"/>
      <c r="AP166" s="412"/>
      <c r="AQ166" s="412"/>
      <c r="AR166" s="412"/>
      <c r="AS166" s="412"/>
      <c r="AT166" s="412"/>
      <c r="AU166" s="412"/>
      <c r="AV166" s="412"/>
      <c r="AW166" s="412"/>
      <c r="AX166" s="412"/>
      <c r="AY166" s="412"/>
      <c r="AZ166" s="412"/>
      <c r="BA166" s="412"/>
      <c r="BB166" s="412"/>
      <c r="BC166" s="412"/>
      <c r="BD166" s="412"/>
      <c r="BE166" s="412"/>
      <c r="BF166" s="412"/>
      <c r="BG166" s="412"/>
      <c r="BH166" s="412"/>
      <c r="BI166" s="412"/>
      <c r="BJ166" s="412"/>
      <c r="BK166" s="412"/>
      <c r="BL166" s="412"/>
      <c r="BM166" s="412"/>
      <c r="BN166" s="338"/>
      <c r="BO166" s="338"/>
      <c r="BP166" s="338"/>
      <c r="BQ166" s="338"/>
      <c r="BR166" s="338"/>
      <c r="BS166" s="338"/>
      <c r="BT166" s="338"/>
      <c r="BU166" s="338"/>
      <c r="BV166" s="338"/>
      <c r="BW166" s="338"/>
      <c r="BX166" s="338"/>
      <c r="BY166" s="338"/>
      <c r="BZ166" s="338"/>
      <c r="CA166" s="338"/>
      <c r="CB166" s="338"/>
      <c r="CC166" s="338"/>
      <c r="CD166" s="338"/>
      <c r="CE166" s="338"/>
      <c r="CF166" s="338"/>
    </row>
    <row r="167" spans="1:84" ht="16.5">
      <c r="A167" s="429"/>
      <c r="B167" s="430" t="s">
        <v>326</v>
      </c>
      <c r="C167" s="841">
        <f>A!C167</f>
        <v>0</v>
      </c>
      <c r="D167" s="548" t="str">
        <f>A!D167</f>
        <v>X</v>
      </c>
      <c r="E167" s="548" t="str">
        <f>A!E167</f>
        <v> </v>
      </c>
      <c r="F167" s="549" t="str">
        <f>A!F167</f>
        <v>Ja</v>
      </c>
      <c r="G167" s="655" t="e">
        <f>A!G167</f>
        <v>#DIV/0!</v>
      </c>
      <c r="H167" s="679" t="e">
        <f>A!H167</f>
        <v>#DIV/0!</v>
      </c>
      <c r="I167" s="412"/>
      <c r="J167" s="412"/>
      <c r="K167" s="412"/>
      <c r="L167" s="412"/>
      <c r="M167" s="414"/>
      <c r="N167" s="405"/>
      <c r="O167" s="414"/>
      <c r="P167" s="414"/>
      <c r="Q167" s="414"/>
      <c r="R167" s="414"/>
      <c r="S167" s="414"/>
      <c r="T167" s="414"/>
      <c r="U167" s="414"/>
      <c r="V167" s="414"/>
      <c r="W167" s="414"/>
      <c r="X167" s="414"/>
      <c r="Y167" s="414"/>
      <c r="Z167" s="414"/>
      <c r="AA167" s="414"/>
      <c r="AB167" s="414"/>
      <c r="AC167" s="414"/>
      <c r="AD167" s="412"/>
      <c r="AE167" s="412"/>
      <c r="AF167" s="412"/>
      <c r="AG167" s="412"/>
      <c r="AH167" s="412"/>
      <c r="AI167" s="412"/>
      <c r="AJ167" s="412"/>
      <c r="AK167" s="412"/>
      <c r="AL167" s="412"/>
      <c r="AM167" s="412"/>
      <c r="AN167" s="412"/>
      <c r="AO167" s="412"/>
      <c r="AP167" s="412"/>
      <c r="AQ167" s="412"/>
      <c r="AR167" s="412"/>
      <c r="AS167" s="412"/>
      <c r="AT167" s="412"/>
      <c r="AU167" s="412"/>
      <c r="AV167" s="412"/>
      <c r="AW167" s="412"/>
      <c r="AX167" s="412"/>
      <c r="AY167" s="412"/>
      <c r="AZ167" s="412"/>
      <c r="BA167" s="412"/>
      <c r="BB167" s="412"/>
      <c r="BC167" s="412"/>
      <c r="BD167" s="412"/>
      <c r="BE167" s="412"/>
      <c r="BF167" s="412"/>
      <c r="BG167" s="412"/>
      <c r="BH167" s="412"/>
      <c r="BI167" s="412"/>
      <c r="BJ167" s="412"/>
      <c r="BK167" s="412"/>
      <c r="BL167" s="412"/>
      <c r="BM167" s="412"/>
      <c r="BN167" s="338"/>
      <c r="BO167" s="338"/>
      <c r="BP167" s="338"/>
      <c r="BQ167" s="338"/>
      <c r="BR167" s="338"/>
      <c r="BS167" s="338"/>
      <c r="BT167" s="338"/>
      <c r="BU167" s="338"/>
      <c r="BV167" s="338"/>
      <c r="BW167" s="338"/>
      <c r="BX167" s="338"/>
      <c r="BY167" s="338"/>
      <c r="BZ167" s="338"/>
      <c r="CA167" s="338"/>
      <c r="CB167" s="338"/>
      <c r="CC167" s="338"/>
      <c r="CD167" s="338"/>
      <c r="CE167" s="338"/>
      <c r="CF167" s="338"/>
    </row>
    <row r="168" spans="1:84" ht="16.5">
      <c r="A168" s="414"/>
      <c r="B168" s="646" t="s">
        <v>131</v>
      </c>
      <c r="C168" s="855">
        <f>A!C168</f>
        <v>0</v>
      </c>
      <c r="D168" s="414"/>
      <c r="E168" s="414"/>
      <c r="F168" s="414"/>
      <c r="G168" s="543" t="str">
        <f>A!G168</f>
        <v>S:a biobr.</v>
      </c>
      <c r="H168" s="679" t="e">
        <f>A!H168</f>
        <v>#DIV/0!</v>
      </c>
      <c r="I168" s="412"/>
      <c r="J168" s="412"/>
      <c r="K168" s="412"/>
      <c r="L168" s="412"/>
      <c r="M168" s="640" t="s">
        <v>388</v>
      </c>
      <c r="N168" s="405"/>
      <c r="O168" s="414"/>
      <c r="P168" s="412"/>
      <c r="Q168" s="412"/>
      <c r="R168" s="412"/>
      <c r="S168" s="412"/>
      <c r="T168" s="412"/>
      <c r="U168" s="412"/>
      <c r="V168" s="412"/>
      <c r="W168" s="414"/>
      <c r="X168" s="414"/>
      <c r="Y168" s="412"/>
      <c r="Z168" s="412"/>
      <c r="AA168" s="414"/>
      <c r="AB168" s="414"/>
      <c r="AC168" s="414"/>
      <c r="AD168" s="412"/>
      <c r="AE168" s="412"/>
      <c r="AF168" s="412"/>
      <c r="AG168" s="412"/>
      <c r="AH168" s="412"/>
      <c r="AI168" s="412"/>
      <c r="AJ168" s="412"/>
      <c r="AK168" s="412"/>
      <c r="AL168" s="412"/>
      <c r="AM168" s="412"/>
      <c r="AN168" s="412"/>
      <c r="AO168" s="412"/>
      <c r="AP168" s="412"/>
      <c r="AQ168" s="412"/>
      <c r="AR168" s="412"/>
      <c r="AS168" s="412"/>
      <c r="AT168" s="412"/>
      <c r="AU168" s="412"/>
      <c r="AV168" s="412"/>
      <c r="AW168" s="412"/>
      <c r="AX168" s="412"/>
      <c r="AY168" s="412"/>
      <c r="AZ168" s="412"/>
      <c r="BA168" s="412"/>
      <c r="BB168" s="412"/>
      <c r="BC168" s="412"/>
      <c r="BD168" s="412"/>
      <c r="BE168" s="412"/>
      <c r="BF168" s="412"/>
      <c r="BG168" s="412"/>
      <c r="BH168" s="412"/>
      <c r="BI168" s="412"/>
      <c r="BJ168" s="412"/>
      <c r="BK168" s="412"/>
      <c r="BL168" s="412"/>
      <c r="BM168" s="412"/>
      <c r="BN168" s="338"/>
      <c r="BO168" s="338"/>
      <c r="BP168" s="338"/>
      <c r="BQ168" s="338"/>
      <c r="BR168" s="338"/>
      <c r="BS168" s="338"/>
      <c r="BT168" s="338"/>
      <c r="BU168" s="338"/>
      <c r="BV168" s="338"/>
      <c r="BW168" s="338"/>
      <c r="BX168" s="338"/>
      <c r="BY168" s="338"/>
      <c r="BZ168" s="338"/>
      <c r="CA168" s="338"/>
      <c r="CB168" s="338"/>
      <c r="CC168" s="338"/>
      <c r="CD168" s="338"/>
      <c r="CE168" s="338"/>
      <c r="CF168" s="338"/>
    </row>
    <row r="169" spans="1:84" ht="12.75">
      <c r="A169" s="405"/>
      <c r="B169" s="405"/>
      <c r="C169" s="405"/>
      <c r="D169" s="405"/>
      <c r="E169" s="405"/>
      <c r="F169" s="405"/>
      <c r="G169" s="405"/>
      <c r="H169" s="405"/>
      <c r="I169" s="405"/>
      <c r="J169" s="405"/>
      <c r="K169" s="405"/>
      <c r="L169" s="405"/>
      <c r="M169" s="405"/>
      <c r="N169" s="414"/>
      <c r="O169" s="414"/>
      <c r="P169" s="414"/>
      <c r="Q169" s="412"/>
      <c r="R169" s="412"/>
      <c r="S169" s="412"/>
      <c r="T169" s="412"/>
      <c r="U169" s="412"/>
      <c r="V169" s="412"/>
      <c r="W169" s="412"/>
      <c r="X169" s="412"/>
      <c r="Y169" s="412"/>
      <c r="Z169" s="412"/>
      <c r="AA169" s="414"/>
      <c r="AB169" s="414"/>
      <c r="AC169" s="414"/>
      <c r="AD169" s="412"/>
      <c r="AE169" s="412"/>
      <c r="AF169" s="412"/>
      <c r="AG169" s="412"/>
      <c r="AH169" s="412"/>
      <c r="AI169" s="412"/>
      <c r="AJ169" s="412"/>
      <c r="AK169" s="412"/>
      <c r="AL169" s="412"/>
      <c r="AM169" s="412"/>
      <c r="AN169" s="412"/>
      <c r="AO169" s="412"/>
      <c r="AP169" s="412"/>
      <c r="AQ169" s="412"/>
      <c r="AR169" s="412"/>
      <c r="AS169" s="412"/>
      <c r="AT169" s="412"/>
      <c r="AU169" s="412"/>
      <c r="AV169" s="412"/>
      <c r="AW169" s="412"/>
      <c r="AX169" s="412"/>
      <c r="AY169" s="412"/>
      <c r="AZ169" s="412"/>
      <c r="BA169" s="412"/>
      <c r="BB169" s="412"/>
      <c r="BC169" s="412"/>
      <c r="BD169" s="412"/>
      <c r="BE169" s="412"/>
      <c r="BF169" s="412"/>
      <c r="BG169" s="412"/>
      <c r="BH169" s="412"/>
      <c r="BI169" s="412"/>
      <c r="BJ169" s="412"/>
      <c r="BK169" s="412"/>
      <c r="BL169" s="412"/>
      <c r="BM169" s="412"/>
      <c r="BN169" s="338"/>
      <c r="BO169" s="338"/>
      <c r="BP169" s="338"/>
      <c r="BQ169" s="338"/>
      <c r="BR169" s="338"/>
      <c r="BS169" s="338"/>
      <c r="BT169" s="338"/>
      <c r="BU169" s="338"/>
      <c r="BV169" s="338"/>
      <c r="BW169" s="338"/>
      <c r="BX169" s="338"/>
      <c r="BY169" s="338"/>
      <c r="BZ169" s="338"/>
      <c r="CA169" s="338"/>
      <c r="CB169" s="338"/>
      <c r="CC169" s="338"/>
      <c r="CD169" s="338"/>
      <c r="CE169" s="338"/>
      <c r="CF169" s="338"/>
    </row>
    <row r="170" spans="1:84" ht="16.5">
      <c r="A170" s="667" t="s">
        <v>327</v>
      </c>
      <c r="B170" s="412"/>
      <c r="C170" s="552" t="s">
        <v>1181</v>
      </c>
      <c r="D170" s="552" t="s">
        <v>485</v>
      </c>
      <c r="E170" s="552" t="s">
        <v>409</v>
      </c>
      <c r="F170" s="552" t="s">
        <v>448</v>
      </c>
      <c r="G170" s="552" t="s">
        <v>1181</v>
      </c>
      <c r="H170" s="786" t="s">
        <v>125</v>
      </c>
      <c r="I170" s="545" t="s">
        <v>216</v>
      </c>
      <c r="J170" s="545" t="s">
        <v>485</v>
      </c>
      <c r="K170" s="545" t="s">
        <v>833</v>
      </c>
      <c r="L170" s="545" t="s">
        <v>101</v>
      </c>
      <c r="M170" s="545" t="s">
        <v>216</v>
      </c>
      <c r="N170" s="414"/>
      <c r="O170" s="414"/>
      <c r="P170" s="414"/>
      <c r="Q170" s="412"/>
      <c r="R170" s="412"/>
      <c r="S170" s="412"/>
      <c r="T170" s="412"/>
      <c r="U170" s="412"/>
      <c r="V170" s="412"/>
      <c r="W170" s="412"/>
      <c r="X170" s="412"/>
      <c r="Y170" s="412"/>
      <c r="Z170" s="412"/>
      <c r="AA170" s="414"/>
      <c r="AB170" s="414"/>
      <c r="AC170" s="414"/>
      <c r="AD170" s="412"/>
      <c r="AE170" s="412"/>
      <c r="AF170" s="412"/>
      <c r="AG170" s="412"/>
      <c r="AH170" s="412"/>
      <c r="AI170" s="412"/>
      <c r="AJ170" s="412"/>
      <c r="AK170" s="412"/>
      <c r="AL170" s="412"/>
      <c r="AM170" s="412"/>
      <c r="AN170" s="412"/>
      <c r="AO170" s="412"/>
      <c r="AP170" s="412"/>
      <c r="AQ170" s="412"/>
      <c r="AR170" s="412"/>
      <c r="AS170" s="412"/>
      <c r="AT170" s="412"/>
      <c r="AU170" s="412"/>
      <c r="AV170" s="412"/>
      <c r="AW170" s="412"/>
      <c r="AX170" s="412"/>
      <c r="AY170" s="412"/>
      <c r="AZ170" s="412"/>
      <c r="BA170" s="412"/>
      <c r="BB170" s="412"/>
      <c r="BC170" s="412"/>
      <c r="BD170" s="412"/>
      <c r="BE170" s="412"/>
      <c r="BF170" s="412"/>
      <c r="BG170" s="412"/>
      <c r="BH170" s="412"/>
      <c r="BI170" s="412"/>
      <c r="BJ170" s="412"/>
      <c r="BK170" s="412"/>
      <c r="BL170" s="412"/>
      <c r="BM170" s="412"/>
      <c r="BN170" s="338"/>
      <c r="BO170" s="338"/>
      <c r="BP170" s="338"/>
      <c r="BQ170" s="338"/>
      <c r="BR170" s="338"/>
      <c r="BS170" s="338"/>
      <c r="BT170" s="338"/>
      <c r="BU170" s="338"/>
      <c r="BV170" s="338"/>
      <c r="BW170" s="338"/>
      <c r="BX170" s="338"/>
      <c r="BY170" s="338"/>
      <c r="BZ170" s="338"/>
      <c r="CA170" s="338"/>
      <c r="CB170" s="338"/>
      <c r="CC170" s="338"/>
      <c r="CD170" s="338"/>
      <c r="CE170" s="338"/>
      <c r="CF170" s="338"/>
    </row>
    <row r="171" spans="1:84" ht="16.5">
      <c r="A171" s="668"/>
      <c r="B171" s="514" t="s">
        <v>836</v>
      </c>
      <c r="C171" s="745">
        <f>A!C171</f>
        <v>0</v>
      </c>
      <c r="D171" s="548" t="str">
        <f>A!D171</f>
        <v> </v>
      </c>
      <c r="E171" s="548" t="str">
        <f>A!E171</f>
        <v>X</v>
      </c>
      <c r="F171" s="549" t="str">
        <f>A!F171</f>
        <v>Nej</v>
      </c>
      <c r="G171" s="664">
        <f>A!G171</f>
        <v>0</v>
      </c>
      <c r="H171" s="430" t="s">
        <v>104</v>
      </c>
      <c r="I171" s="745">
        <f>A!I171</f>
        <v>0</v>
      </c>
      <c r="J171" s="548" t="str">
        <f>A!J171</f>
        <v> </v>
      </c>
      <c r="K171" s="548" t="str">
        <f>A!K171</f>
        <v>X</v>
      </c>
      <c r="L171" s="669" t="str">
        <f>A!L171</f>
        <v>Nej</v>
      </c>
      <c r="M171" s="670" t="e">
        <f>A!M171</f>
        <v>#DIV/0!</v>
      </c>
      <c r="N171" s="414"/>
      <c r="O171" s="414"/>
      <c r="P171" s="414"/>
      <c r="Q171" s="412"/>
      <c r="R171" s="412"/>
      <c r="S171" s="412"/>
      <c r="T171" s="412"/>
      <c r="U171" s="412"/>
      <c r="V171" s="412"/>
      <c r="W171" s="412"/>
      <c r="X171" s="412"/>
      <c r="Y171" s="412"/>
      <c r="Z171" s="412"/>
      <c r="AA171" s="412"/>
      <c r="AB171" s="412"/>
      <c r="AC171" s="412"/>
      <c r="AD171" s="412"/>
      <c r="AE171" s="412"/>
      <c r="AF171" s="412"/>
      <c r="AG171" s="412"/>
      <c r="AH171" s="412"/>
      <c r="AI171" s="412"/>
      <c r="AJ171" s="412"/>
      <c r="AK171" s="412"/>
      <c r="AL171" s="412"/>
      <c r="AM171" s="412"/>
      <c r="AN171" s="412"/>
      <c r="AO171" s="412"/>
      <c r="AP171" s="412"/>
      <c r="AQ171" s="412"/>
      <c r="AR171" s="412"/>
      <c r="AS171" s="412"/>
      <c r="AT171" s="412"/>
      <c r="AU171" s="412"/>
      <c r="AV171" s="412"/>
      <c r="AW171" s="412"/>
      <c r="AX171" s="412"/>
      <c r="AY171" s="412"/>
      <c r="AZ171" s="412"/>
      <c r="BA171" s="412"/>
      <c r="BB171" s="412"/>
      <c r="BC171" s="412"/>
      <c r="BD171" s="412"/>
      <c r="BE171" s="412"/>
      <c r="BF171" s="412"/>
      <c r="BG171" s="412"/>
      <c r="BH171" s="412"/>
      <c r="BI171" s="412"/>
      <c r="BJ171" s="412"/>
      <c r="BK171" s="412"/>
      <c r="BL171" s="412"/>
      <c r="BM171" s="412"/>
      <c r="BN171" s="338"/>
      <c r="BO171" s="338"/>
      <c r="BP171" s="338"/>
      <c r="BQ171" s="338"/>
      <c r="BR171" s="338"/>
      <c r="BS171" s="338"/>
      <c r="BT171" s="338"/>
      <c r="BU171" s="338"/>
      <c r="BV171" s="338"/>
      <c r="BW171" s="338"/>
      <c r="BX171" s="338"/>
      <c r="BY171" s="338"/>
      <c r="BZ171" s="338"/>
      <c r="CA171" s="338"/>
      <c r="CB171" s="338"/>
      <c r="CC171" s="338"/>
      <c r="CD171" s="338"/>
      <c r="CE171" s="338"/>
      <c r="CF171" s="338"/>
    </row>
    <row r="172" spans="1:84" ht="14.25" thickBot="1">
      <c r="A172" s="414"/>
      <c r="B172" s="414"/>
      <c r="C172" s="414"/>
      <c r="D172" s="414"/>
      <c r="E172" s="405"/>
      <c r="F172" s="405"/>
      <c r="H172" s="414"/>
      <c r="I172" s="414"/>
      <c r="J172" s="672" t="s">
        <v>132</v>
      </c>
      <c r="K172" s="842" t="e">
        <f>A!K172</f>
        <v>#DIV/0!</v>
      </c>
      <c r="L172" s="673"/>
      <c r="M172" s="673"/>
      <c r="N172" s="414"/>
      <c r="O172" s="414"/>
      <c r="P172" s="414"/>
      <c r="Q172" s="412"/>
      <c r="R172" s="412"/>
      <c r="S172" s="412"/>
      <c r="T172" s="412"/>
      <c r="U172" s="412"/>
      <c r="V172" s="412"/>
      <c r="W172" s="412"/>
      <c r="X172" s="412"/>
      <c r="Y172" s="412"/>
      <c r="Z172" s="412"/>
      <c r="AA172" s="412"/>
      <c r="AB172" s="412"/>
      <c r="AC172" s="412"/>
      <c r="AD172" s="412"/>
      <c r="AE172" s="412"/>
      <c r="AF172" s="412"/>
      <c r="AG172" s="412"/>
      <c r="AH172" s="412"/>
      <c r="AI172" s="412"/>
      <c r="AJ172" s="412"/>
      <c r="AK172" s="412"/>
      <c r="AL172" s="412"/>
      <c r="AM172" s="412"/>
      <c r="AN172" s="412"/>
      <c r="AO172" s="412"/>
      <c r="AP172" s="412"/>
      <c r="AQ172" s="412"/>
      <c r="AR172" s="412"/>
      <c r="AS172" s="412"/>
      <c r="AT172" s="412"/>
      <c r="AU172" s="412"/>
      <c r="AV172" s="412"/>
      <c r="AW172" s="412"/>
      <c r="AX172" s="412"/>
      <c r="AY172" s="412"/>
      <c r="AZ172" s="412"/>
      <c r="BA172" s="412"/>
      <c r="BB172" s="412"/>
      <c r="BC172" s="412"/>
      <c r="BD172" s="412"/>
      <c r="BE172" s="412"/>
      <c r="BF172" s="412"/>
      <c r="BG172" s="412"/>
      <c r="BH172" s="412"/>
      <c r="BI172" s="412"/>
      <c r="BJ172" s="412"/>
      <c r="BK172" s="412"/>
      <c r="BL172" s="412"/>
      <c r="BM172" s="412"/>
      <c r="BN172" s="338"/>
      <c r="BO172" s="338"/>
      <c r="BP172" s="338"/>
      <c r="BQ172" s="338"/>
      <c r="BR172" s="338"/>
      <c r="BS172" s="338"/>
      <c r="BT172" s="338"/>
      <c r="BU172" s="338"/>
      <c r="BV172" s="338"/>
      <c r="BW172" s="338"/>
      <c r="BX172" s="338"/>
      <c r="BY172" s="338"/>
      <c r="BZ172" s="338"/>
      <c r="CA172" s="338"/>
      <c r="CB172" s="338"/>
      <c r="CC172" s="338"/>
      <c r="CD172" s="338"/>
      <c r="CE172" s="338"/>
      <c r="CF172" s="338"/>
    </row>
    <row r="173" spans="1:84" ht="18" thickBot="1" thickTop="1">
      <c r="A173" s="405"/>
      <c r="B173" s="405"/>
      <c r="C173" s="405"/>
      <c r="D173" s="405"/>
      <c r="E173" s="405"/>
      <c r="F173" s="405"/>
      <c r="G173" s="405"/>
      <c r="H173" s="405"/>
      <c r="I173" s="405"/>
      <c r="J173" s="543" t="s">
        <v>338</v>
      </c>
      <c r="K173" s="732">
        <f>A!K173</f>
        <v>0</v>
      </c>
      <c r="L173" s="673"/>
      <c r="M173" s="671"/>
      <c r="N173" s="414"/>
      <c r="O173" s="414"/>
      <c r="P173" s="414"/>
      <c r="Q173" s="412"/>
      <c r="R173" s="412"/>
      <c r="S173" s="412"/>
      <c r="T173" s="412"/>
      <c r="U173" s="412"/>
      <c r="V173" s="412"/>
      <c r="W173" s="412"/>
      <c r="X173" s="412"/>
      <c r="Y173" s="412"/>
      <c r="Z173" s="412"/>
      <c r="AA173" s="412"/>
      <c r="AB173" s="412"/>
      <c r="AC173" s="412"/>
      <c r="AD173" s="412"/>
      <c r="AE173" s="412"/>
      <c r="AF173" s="412"/>
      <c r="AG173" s="412"/>
      <c r="AH173" s="412"/>
      <c r="AI173" s="412"/>
      <c r="AJ173" s="412"/>
      <c r="AK173" s="412"/>
      <c r="AL173" s="412"/>
      <c r="AM173" s="412"/>
      <c r="AN173" s="412"/>
      <c r="AO173" s="412"/>
      <c r="AP173" s="412"/>
      <c r="AQ173" s="412"/>
      <c r="AR173" s="412"/>
      <c r="AS173" s="412"/>
      <c r="AT173" s="412"/>
      <c r="AU173" s="412"/>
      <c r="AV173" s="412"/>
      <c r="AW173" s="412"/>
      <c r="AX173" s="412"/>
      <c r="AY173" s="412"/>
      <c r="AZ173" s="412"/>
      <c r="BA173" s="412"/>
      <c r="BB173" s="412"/>
      <c r="BC173" s="412"/>
      <c r="BD173" s="412"/>
      <c r="BE173" s="412"/>
      <c r="BF173" s="412"/>
      <c r="BG173" s="412"/>
      <c r="BH173" s="412"/>
      <c r="BI173" s="412"/>
      <c r="BJ173" s="412"/>
      <c r="BK173" s="412"/>
      <c r="BL173" s="412"/>
      <c r="BM173" s="412"/>
      <c r="BN173" s="338"/>
      <c r="BO173" s="338"/>
      <c r="BP173" s="338"/>
      <c r="BQ173" s="338"/>
      <c r="BR173" s="338"/>
      <c r="BS173" s="338"/>
      <c r="BT173" s="338"/>
      <c r="BU173" s="338"/>
      <c r="BV173" s="338"/>
      <c r="BW173" s="338"/>
      <c r="BX173" s="338"/>
      <c r="BY173" s="338"/>
      <c r="BZ173" s="338"/>
      <c r="CA173" s="338"/>
      <c r="CB173" s="338"/>
      <c r="CC173" s="338"/>
      <c r="CD173" s="338"/>
      <c r="CE173" s="338"/>
      <c r="CF173" s="338"/>
    </row>
    <row r="174" spans="1:84" ht="13.5" thickTop="1">
      <c r="A174" s="649" t="s">
        <v>126</v>
      </c>
      <c r="B174" s="649"/>
      <c r="C174" s="552" t="s">
        <v>439</v>
      </c>
      <c r="D174" s="552" t="s">
        <v>1181</v>
      </c>
      <c r="E174" s="552" t="s">
        <v>485</v>
      </c>
      <c r="F174" s="552" t="s">
        <v>409</v>
      </c>
      <c r="G174" s="552" t="s">
        <v>448</v>
      </c>
      <c r="H174" s="552" t="s">
        <v>1181</v>
      </c>
      <c r="I174" s="552" t="s">
        <v>1140</v>
      </c>
      <c r="J174" s="414"/>
      <c r="K174" s="414"/>
      <c r="L174" s="414"/>
      <c r="M174" s="414"/>
      <c r="N174" s="414"/>
      <c r="O174" s="414"/>
      <c r="P174" s="414"/>
      <c r="Q174" s="412"/>
      <c r="R174" s="412"/>
      <c r="S174" s="412"/>
      <c r="T174" s="412"/>
      <c r="U174" s="412"/>
      <c r="V174" s="412"/>
      <c r="W174" s="412"/>
      <c r="X174" s="412"/>
      <c r="Y174" s="412"/>
      <c r="Z174" s="412"/>
      <c r="AA174" s="412"/>
      <c r="AB174" s="412"/>
      <c r="AC174" s="412"/>
      <c r="AD174" s="412"/>
      <c r="AE174" s="412"/>
      <c r="AF174" s="412"/>
      <c r="AG174" s="412"/>
      <c r="AH174" s="412"/>
      <c r="AI174" s="412"/>
      <c r="AJ174" s="412"/>
      <c r="AK174" s="412"/>
      <c r="AL174" s="412"/>
      <c r="AM174" s="412"/>
      <c r="AN174" s="412"/>
      <c r="AO174" s="412"/>
      <c r="AP174" s="412"/>
      <c r="AQ174" s="412"/>
      <c r="AR174" s="412"/>
      <c r="AS174" s="412"/>
      <c r="AT174" s="412"/>
      <c r="AU174" s="412"/>
      <c r="AV174" s="412"/>
      <c r="AW174" s="412"/>
      <c r="AX174" s="412"/>
      <c r="AY174" s="412"/>
      <c r="AZ174" s="412"/>
      <c r="BA174" s="412"/>
      <c r="BB174" s="412"/>
      <c r="BC174" s="412"/>
      <c r="BD174" s="412"/>
      <c r="BE174" s="412"/>
      <c r="BF174" s="412"/>
      <c r="BG174" s="412"/>
      <c r="BH174" s="412"/>
      <c r="BI174" s="412"/>
      <c r="BJ174" s="412"/>
      <c r="BK174" s="412"/>
      <c r="BL174" s="412"/>
      <c r="BM174" s="412"/>
      <c r="BN174" s="338"/>
      <c r="BO174" s="338"/>
      <c r="BP174" s="338"/>
      <c r="BQ174" s="338"/>
      <c r="BR174" s="338"/>
      <c r="BS174" s="338"/>
      <c r="BT174" s="338"/>
      <c r="BU174" s="338"/>
      <c r="BV174" s="338"/>
      <c r="BW174" s="338"/>
      <c r="BX174" s="338"/>
      <c r="BY174" s="338"/>
      <c r="BZ174" s="338"/>
      <c r="CA174" s="338"/>
      <c r="CB174" s="338"/>
      <c r="CC174" s="338"/>
      <c r="CD174" s="338"/>
      <c r="CE174" s="338"/>
      <c r="CF174" s="338"/>
    </row>
    <row r="175" spans="1:84" ht="16.5">
      <c r="A175" s="668"/>
      <c r="B175" s="514" t="s">
        <v>147</v>
      </c>
      <c r="C175" s="645">
        <f>A!C175</f>
        <v>0</v>
      </c>
      <c r="D175" s="643">
        <f>A!D175</f>
        <v>0</v>
      </c>
      <c r="E175" s="548" t="str">
        <f>A!E175</f>
        <v> </v>
      </c>
      <c r="F175" s="548" t="str">
        <f>A!F175</f>
        <v>X</v>
      </c>
      <c r="G175" s="549" t="str">
        <f>A!G175</f>
        <v>Nej</v>
      </c>
      <c r="H175" s="854">
        <f>A!H175</f>
        <v>0</v>
      </c>
      <c r="I175" s="853">
        <f>A!I175</f>
        <v>0</v>
      </c>
      <c r="M175" s="414"/>
      <c r="N175" s="414"/>
      <c r="O175" s="414"/>
      <c r="P175" s="414"/>
      <c r="Q175" s="412"/>
      <c r="R175" s="412"/>
      <c r="S175" s="412"/>
      <c r="T175" s="412"/>
      <c r="U175" s="412"/>
      <c r="V175" s="412"/>
      <c r="W175" s="412"/>
      <c r="X175" s="412"/>
      <c r="Y175" s="412"/>
      <c r="Z175" s="412"/>
      <c r="AA175" s="412"/>
      <c r="AB175" s="412"/>
      <c r="AC175" s="412"/>
      <c r="AD175" s="412"/>
      <c r="AE175" s="412"/>
      <c r="AF175" s="412"/>
      <c r="AG175" s="412"/>
      <c r="AH175" s="412"/>
      <c r="AI175" s="412"/>
      <c r="AJ175" s="412"/>
      <c r="AK175" s="412"/>
      <c r="AL175" s="412"/>
      <c r="AM175" s="412"/>
      <c r="AN175" s="412"/>
      <c r="AO175" s="412"/>
      <c r="AP175" s="412"/>
      <c r="AQ175" s="412"/>
      <c r="AR175" s="412"/>
      <c r="AS175" s="412"/>
      <c r="AT175" s="412"/>
      <c r="AU175" s="412"/>
      <c r="AV175" s="412"/>
      <c r="AW175" s="412"/>
      <c r="AX175" s="412"/>
      <c r="AY175" s="412"/>
      <c r="AZ175" s="412"/>
      <c r="BA175" s="412"/>
      <c r="BB175" s="412"/>
      <c r="BC175" s="412"/>
      <c r="BD175" s="412"/>
      <c r="BE175" s="412"/>
      <c r="BF175" s="412"/>
      <c r="BG175" s="412"/>
      <c r="BH175" s="412"/>
      <c r="BI175" s="412"/>
      <c r="BJ175" s="412"/>
      <c r="BK175" s="412"/>
      <c r="BL175" s="412"/>
      <c r="BM175" s="412"/>
      <c r="BN175" s="338"/>
      <c r="BO175" s="338"/>
      <c r="BP175" s="338"/>
      <c r="BQ175" s="338"/>
      <c r="BR175" s="338"/>
      <c r="BS175" s="338"/>
      <c r="BT175" s="338"/>
      <c r="BU175" s="338"/>
      <c r="BV175" s="338"/>
      <c r="BW175" s="338"/>
      <c r="BX175" s="338"/>
      <c r="BY175" s="338"/>
      <c r="BZ175" s="338"/>
      <c r="CA175" s="338"/>
      <c r="CB175" s="338"/>
      <c r="CC175" s="338"/>
      <c r="CD175" s="338"/>
      <c r="CE175" s="338"/>
      <c r="CF175" s="338"/>
    </row>
    <row r="176" spans="1:84" ht="16.5">
      <c r="A176" s="668"/>
      <c r="B176" s="514" t="s">
        <v>148</v>
      </c>
      <c r="C176" s="675">
        <f>A!C176</f>
        <v>0</v>
      </c>
      <c r="D176" s="643">
        <f>A!D176</f>
        <v>0</v>
      </c>
      <c r="E176" s="548" t="str">
        <f>A!E176</f>
        <v> </v>
      </c>
      <c r="F176" s="548" t="str">
        <f>A!F176</f>
        <v>X</v>
      </c>
      <c r="G176" s="549" t="str">
        <f>A!G176</f>
        <v>Nej</v>
      </c>
      <c r="H176" s="854">
        <f>A!H176</f>
        <v>0</v>
      </c>
      <c r="I176" s="853">
        <f>A!I176</f>
        <v>0</v>
      </c>
      <c r="M176" s="414"/>
      <c r="N176" s="414"/>
      <c r="O176" s="414"/>
      <c r="P176" s="414"/>
      <c r="Q176" s="412"/>
      <c r="R176" s="412"/>
      <c r="S176" s="412"/>
      <c r="T176" s="412"/>
      <c r="U176" s="412"/>
      <c r="V176" s="412"/>
      <c r="W176" s="412"/>
      <c r="X176" s="412"/>
      <c r="Y176" s="412"/>
      <c r="Z176" s="412"/>
      <c r="AA176" s="412"/>
      <c r="AB176" s="412"/>
      <c r="AC176" s="412"/>
      <c r="AD176" s="412"/>
      <c r="AE176" s="412"/>
      <c r="AF176" s="412"/>
      <c r="AG176" s="412"/>
      <c r="AH176" s="412"/>
      <c r="AI176" s="412"/>
      <c r="AJ176" s="412"/>
      <c r="AK176" s="412"/>
      <c r="AL176" s="412"/>
      <c r="AM176" s="412"/>
      <c r="AN176" s="412"/>
      <c r="AO176" s="412"/>
      <c r="AP176" s="412"/>
      <c r="AQ176" s="412"/>
      <c r="AR176" s="412"/>
      <c r="AS176" s="412"/>
      <c r="AT176" s="412"/>
      <c r="AU176" s="412"/>
      <c r="AV176" s="412"/>
      <c r="AW176" s="412"/>
      <c r="AX176" s="412"/>
      <c r="AY176" s="412"/>
      <c r="AZ176" s="412"/>
      <c r="BA176" s="412"/>
      <c r="BB176" s="412"/>
      <c r="BC176" s="412"/>
      <c r="BD176" s="412"/>
      <c r="BE176" s="412"/>
      <c r="BF176" s="412"/>
      <c r="BG176" s="412"/>
      <c r="BH176" s="412"/>
      <c r="BI176" s="412"/>
      <c r="BJ176" s="412"/>
      <c r="BK176" s="412"/>
      <c r="BL176" s="412"/>
      <c r="BM176" s="412"/>
      <c r="BN176" s="338"/>
      <c r="BO176" s="338"/>
      <c r="BP176" s="338"/>
      <c r="BQ176" s="338"/>
      <c r="BR176" s="338"/>
      <c r="BS176" s="338"/>
      <c r="BT176" s="338"/>
      <c r="BU176" s="338"/>
      <c r="BV176" s="338"/>
      <c r="BW176" s="338"/>
      <c r="BX176" s="338"/>
      <c r="BY176" s="338"/>
      <c r="BZ176" s="338"/>
      <c r="CA176" s="338"/>
      <c r="CB176" s="338"/>
      <c r="CC176" s="338"/>
      <c r="CD176" s="338"/>
      <c r="CE176" s="338"/>
      <c r="CF176" s="338"/>
    </row>
    <row r="177" spans="1:84" ht="16.5">
      <c r="A177" s="668"/>
      <c r="B177" s="514" t="s">
        <v>1256</v>
      </c>
      <c r="C177" s="662"/>
      <c r="D177" s="676">
        <f>A!D177</f>
        <v>0</v>
      </c>
      <c r="E177" s="562" t="str">
        <f>A!E177</f>
        <v> </v>
      </c>
      <c r="F177" s="548" t="str">
        <f>A!F177</f>
        <v>X</v>
      </c>
      <c r="G177" s="549" t="str">
        <f>A!G177</f>
        <v>Nej</v>
      </c>
      <c r="H177" s="664">
        <f>A!H177</f>
        <v>0</v>
      </c>
      <c r="I177" s="853">
        <f>A!I177</f>
        <v>0</v>
      </c>
      <c r="M177" s="414"/>
      <c r="N177" s="414"/>
      <c r="O177" s="414"/>
      <c r="P177" s="414"/>
      <c r="Q177" s="412"/>
      <c r="R177" s="412"/>
      <c r="S177" s="412"/>
      <c r="T177" s="412"/>
      <c r="U177" s="412"/>
      <c r="V177" s="412"/>
      <c r="W177" s="412"/>
      <c r="X177" s="412"/>
      <c r="Y177" s="412"/>
      <c r="Z177" s="412"/>
      <c r="AA177" s="412"/>
      <c r="AB177" s="412"/>
      <c r="AC177" s="412"/>
      <c r="AD177" s="412"/>
      <c r="AE177" s="412"/>
      <c r="AF177" s="412"/>
      <c r="AG177" s="412"/>
      <c r="AH177" s="412"/>
      <c r="AI177" s="412"/>
      <c r="AJ177" s="412"/>
      <c r="AK177" s="412"/>
      <c r="AL177" s="412"/>
      <c r="AM177" s="412"/>
      <c r="AN177" s="412"/>
      <c r="AO177" s="412"/>
      <c r="AP177" s="412"/>
      <c r="AQ177" s="412"/>
      <c r="AR177" s="412"/>
      <c r="AS177" s="412"/>
      <c r="AT177" s="412"/>
      <c r="AU177" s="412"/>
      <c r="AV177" s="412"/>
      <c r="AW177" s="412"/>
      <c r="AX177" s="412"/>
      <c r="AY177" s="412"/>
      <c r="AZ177" s="412"/>
      <c r="BA177" s="412"/>
      <c r="BB177" s="412"/>
      <c r="BC177" s="412"/>
      <c r="BD177" s="412"/>
      <c r="BE177" s="412"/>
      <c r="BF177" s="412"/>
      <c r="BG177" s="412"/>
      <c r="BH177" s="412"/>
      <c r="BI177" s="412"/>
      <c r="BJ177" s="412"/>
      <c r="BK177" s="412"/>
      <c r="BL177" s="412"/>
      <c r="BM177" s="412"/>
      <c r="BN177" s="338"/>
      <c r="BO177" s="338"/>
      <c r="BP177" s="338"/>
      <c r="BQ177" s="338"/>
      <c r="BR177" s="338"/>
      <c r="BS177" s="338"/>
      <c r="BT177" s="338"/>
      <c r="BU177" s="338"/>
      <c r="BV177" s="338"/>
      <c r="BW177" s="338"/>
      <c r="BX177" s="338"/>
      <c r="BY177" s="338"/>
      <c r="BZ177" s="338"/>
      <c r="CA177" s="338"/>
      <c r="CB177" s="338"/>
      <c r="CC177" s="338"/>
      <c r="CD177" s="338"/>
      <c r="CE177" s="338"/>
      <c r="CF177" s="338"/>
    </row>
    <row r="178" spans="1:84" ht="16.5">
      <c r="A178" s="668"/>
      <c r="B178" s="514" t="s">
        <v>856</v>
      </c>
      <c r="C178" s="677">
        <f>A!C178</f>
        <v>0</v>
      </c>
      <c r="D178" s="678">
        <f>A!D178</f>
        <v>0</v>
      </c>
      <c r="E178" s="548" t="str">
        <f>A!E178</f>
        <v> </v>
      </c>
      <c r="F178" s="548" t="str">
        <f>A!F178</f>
        <v>X</v>
      </c>
      <c r="G178" s="549" t="str">
        <f>A!G178</f>
        <v>Nej</v>
      </c>
      <c r="H178" s="664">
        <f>A!H178</f>
        <v>0</v>
      </c>
      <c r="I178" s="853">
        <f>A!I178</f>
        <v>0</v>
      </c>
      <c r="M178" s="414"/>
      <c r="N178" s="414"/>
      <c r="O178" s="414"/>
      <c r="P178" s="414"/>
      <c r="Q178" s="412"/>
      <c r="R178" s="412"/>
      <c r="S178" s="412"/>
      <c r="T178" s="412"/>
      <c r="U178" s="412"/>
      <c r="V178" s="412"/>
      <c r="W178" s="412"/>
      <c r="X178" s="412"/>
      <c r="Y178" s="412"/>
      <c r="Z178" s="412"/>
      <c r="AA178" s="412"/>
      <c r="AB178" s="412"/>
      <c r="AC178" s="412"/>
      <c r="AD178" s="412"/>
      <c r="AE178" s="412"/>
      <c r="AF178" s="412"/>
      <c r="AG178" s="412"/>
      <c r="AH178" s="412"/>
      <c r="AI178" s="412"/>
      <c r="AJ178" s="412"/>
      <c r="AK178" s="412"/>
      <c r="AL178" s="412"/>
      <c r="AM178" s="412"/>
      <c r="AN178" s="412"/>
      <c r="AO178" s="412"/>
      <c r="AP178" s="412"/>
      <c r="AQ178" s="412"/>
      <c r="AR178" s="412"/>
      <c r="AS178" s="412"/>
      <c r="AT178" s="412"/>
      <c r="AU178" s="412"/>
      <c r="AV178" s="412"/>
      <c r="AW178" s="412"/>
      <c r="AX178" s="412"/>
      <c r="AY178" s="412"/>
      <c r="AZ178" s="412"/>
      <c r="BA178" s="412"/>
      <c r="BB178" s="412"/>
      <c r="BC178" s="412"/>
      <c r="BD178" s="412"/>
      <c r="BE178" s="412"/>
      <c r="BF178" s="412"/>
      <c r="BG178" s="412"/>
      <c r="BH178" s="412"/>
      <c r="BI178" s="412"/>
      <c r="BJ178" s="412"/>
      <c r="BK178" s="412"/>
      <c r="BL178" s="412"/>
      <c r="BM178" s="412"/>
      <c r="BN178" s="338"/>
      <c r="BO178" s="338"/>
      <c r="BP178" s="338"/>
      <c r="BQ178" s="338"/>
      <c r="BR178" s="338"/>
      <c r="BS178" s="338"/>
      <c r="BT178" s="338"/>
      <c r="BU178" s="338"/>
      <c r="BV178" s="338"/>
      <c r="BW178" s="338"/>
      <c r="BX178" s="338"/>
      <c r="BY178" s="338"/>
      <c r="BZ178" s="338"/>
      <c r="CA178" s="338"/>
      <c r="CB178" s="338"/>
      <c r="CC178" s="338"/>
      <c r="CD178" s="338"/>
      <c r="CE178" s="338"/>
      <c r="CF178" s="338"/>
    </row>
    <row r="179" spans="1:84" ht="16.5">
      <c r="A179" s="668"/>
      <c r="B179" s="514" t="s">
        <v>1248</v>
      </c>
      <c r="C179" s="662"/>
      <c r="D179" s="676">
        <f>A!D179</f>
        <v>0</v>
      </c>
      <c r="E179" s="562" t="str">
        <f>A!E179</f>
        <v> </v>
      </c>
      <c r="F179" s="548" t="str">
        <f>A!F179</f>
        <v>X</v>
      </c>
      <c r="G179" s="549" t="str">
        <f>A!G179</f>
        <v>Nej</v>
      </c>
      <c r="H179" s="664">
        <f>A!H179</f>
        <v>0</v>
      </c>
      <c r="I179" s="853">
        <f>A!I179</f>
        <v>0</v>
      </c>
      <c r="J179" s="414"/>
      <c r="K179" s="414"/>
      <c r="L179" s="543"/>
      <c r="N179" s="414"/>
      <c r="O179" s="414"/>
      <c r="P179" s="401"/>
      <c r="Q179" s="412"/>
      <c r="R179" s="412"/>
      <c r="S179" s="412"/>
      <c r="T179" s="412"/>
      <c r="U179" s="412"/>
      <c r="V179" s="412"/>
      <c r="W179" s="412"/>
      <c r="X179" s="412"/>
      <c r="Y179" s="412"/>
      <c r="Z179" s="412"/>
      <c r="AA179" s="412"/>
      <c r="AB179" s="412"/>
      <c r="AC179" s="412"/>
      <c r="AD179" s="412"/>
      <c r="AE179" s="412"/>
      <c r="AF179" s="412"/>
      <c r="AG179" s="412"/>
      <c r="AH179" s="412"/>
      <c r="AI179" s="412"/>
      <c r="AJ179" s="412"/>
      <c r="AK179" s="412"/>
      <c r="AL179" s="412"/>
      <c r="AM179" s="412"/>
      <c r="AN179" s="412"/>
      <c r="AO179" s="412"/>
      <c r="AP179" s="412"/>
      <c r="AQ179" s="412"/>
      <c r="AR179" s="412"/>
      <c r="AS179" s="412"/>
      <c r="AT179" s="412"/>
      <c r="AU179" s="412"/>
      <c r="AV179" s="412"/>
      <c r="AW179" s="412"/>
      <c r="AX179" s="412"/>
      <c r="AY179" s="412"/>
      <c r="AZ179" s="412"/>
      <c r="BA179" s="412"/>
      <c r="BB179" s="412"/>
      <c r="BC179" s="412"/>
      <c r="BD179" s="412"/>
      <c r="BE179" s="412"/>
      <c r="BF179" s="412"/>
      <c r="BG179" s="412"/>
      <c r="BH179" s="412"/>
      <c r="BI179" s="412"/>
      <c r="BJ179" s="412"/>
      <c r="BK179" s="412"/>
      <c r="BL179" s="412"/>
      <c r="BM179" s="412"/>
      <c r="BN179" s="338"/>
      <c r="BO179" s="338"/>
      <c r="BP179" s="338"/>
      <c r="BQ179" s="338"/>
      <c r="BR179" s="338"/>
      <c r="BS179" s="338"/>
      <c r="BT179" s="338"/>
      <c r="BU179" s="338"/>
      <c r="BV179" s="338"/>
      <c r="BW179" s="338"/>
      <c r="BX179" s="338"/>
      <c r="BY179" s="338"/>
      <c r="BZ179" s="338"/>
      <c r="CA179" s="338"/>
      <c r="CB179" s="338"/>
      <c r="CC179" s="338"/>
      <c r="CD179" s="338"/>
      <c r="CE179" s="338"/>
      <c r="CF179" s="338"/>
    </row>
    <row r="180" spans="1:84" ht="12.75">
      <c r="A180" s="414"/>
      <c r="B180" s="414"/>
      <c r="C180" s="414"/>
      <c r="D180" s="414"/>
      <c r="E180" s="414"/>
      <c r="F180" s="414"/>
      <c r="G180" s="414"/>
      <c r="H180" s="414"/>
      <c r="I180" s="414"/>
      <c r="J180" s="414"/>
      <c r="K180" s="414"/>
      <c r="L180" s="414"/>
      <c r="M180" s="414"/>
      <c r="N180" s="414"/>
      <c r="O180" s="401"/>
      <c r="P180" s="414"/>
      <c r="Q180" s="412"/>
      <c r="R180" s="412"/>
      <c r="S180" s="412"/>
      <c r="T180" s="412"/>
      <c r="U180" s="412"/>
      <c r="V180" s="412"/>
      <c r="W180" s="412"/>
      <c r="X180" s="412"/>
      <c r="Y180" s="412"/>
      <c r="Z180" s="412"/>
      <c r="AA180" s="412"/>
      <c r="AB180" s="412"/>
      <c r="AC180" s="412"/>
      <c r="AD180" s="412"/>
      <c r="AE180" s="412"/>
      <c r="AF180" s="412"/>
      <c r="AG180" s="412"/>
      <c r="AH180" s="412"/>
      <c r="AI180" s="412"/>
      <c r="AJ180" s="412"/>
      <c r="AK180" s="412"/>
      <c r="AL180" s="412"/>
      <c r="AM180" s="412"/>
      <c r="AN180" s="412"/>
      <c r="AO180" s="412"/>
      <c r="AP180" s="412"/>
      <c r="AQ180" s="412"/>
      <c r="AR180" s="412"/>
      <c r="AS180" s="412"/>
      <c r="AT180" s="412"/>
      <c r="AU180" s="412"/>
      <c r="AV180" s="412"/>
      <c r="AW180" s="412"/>
      <c r="AX180" s="412"/>
      <c r="AY180" s="412"/>
      <c r="AZ180" s="412"/>
      <c r="BA180" s="412"/>
      <c r="BB180" s="412"/>
      <c r="BC180" s="412"/>
      <c r="BD180" s="412"/>
      <c r="BE180" s="412"/>
      <c r="BF180" s="412"/>
      <c r="BG180" s="412"/>
      <c r="BH180" s="412"/>
      <c r="BI180" s="412"/>
      <c r="BJ180" s="412"/>
      <c r="BK180" s="412"/>
      <c r="BL180" s="412"/>
      <c r="BM180" s="412"/>
      <c r="BN180" s="338"/>
      <c r="BO180" s="338"/>
      <c r="BP180" s="338"/>
      <c r="BQ180" s="338"/>
      <c r="BR180" s="338"/>
      <c r="BS180" s="338"/>
      <c r="BT180" s="338"/>
      <c r="BU180" s="338"/>
      <c r="BV180" s="338"/>
      <c r="BW180" s="338"/>
      <c r="BX180" s="338"/>
      <c r="BY180" s="338"/>
      <c r="BZ180" s="338"/>
      <c r="CA180" s="338"/>
      <c r="CB180" s="338"/>
      <c r="CC180" s="338"/>
      <c r="CD180" s="338"/>
      <c r="CE180" s="338"/>
      <c r="CF180" s="338"/>
    </row>
    <row r="181" spans="1:84" ht="12.75">
      <c r="A181" s="649" t="s">
        <v>127</v>
      </c>
      <c r="B181" s="440"/>
      <c r="C181" s="680" t="s">
        <v>1288</v>
      </c>
      <c r="D181" s="680" t="s">
        <v>1289</v>
      </c>
      <c r="E181" s="680" t="s">
        <v>577</v>
      </c>
      <c r="F181" s="414"/>
      <c r="G181" s="414"/>
      <c r="H181" s="414"/>
      <c r="I181" s="414"/>
      <c r="J181" s="414"/>
      <c r="K181" s="414"/>
      <c r="L181" s="414"/>
      <c r="M181" s="414"/>
      <c r="N181" s="414"/>
      <c r="O181" s="414"/>
      <c r="P181" s="412"/>
      <c r="Q181" s="412"/>
      <c r="R181" s="412"/>
      <c r="S181" s="412"/>
      <c r="T181" s="412"/>
      <c r="U181" s="412"/>
      <c r="V181" s="412"/>
      <c r="W181" s="412"/>
      <c r="X181" s="412"/>
      <c r="Y181" s="412"/>
      <c r="Z181" s="412"/>
      <c r="AA181" s="412"/>
      <c r="AB181" s="412"/>
      <c r="AC181" s="412"/>
      <c r="AD181" s="412"/>
      <c r="AE181" s="412"/>
      <c r="AF181" s="412"/>
      <c r="AG181" s="412"/>
      <c r="AH181" s="412"/>
      <c r="AI181" s="412"/>
      <c r="AJ181" s="412"/>
      <c r="AK181" s="412"/>
      <c r="AL181" s="412"/>
      <c r="AM181" s="412"/>
      <c r="AN181" s="412"/>
      <c r="AO181" s="412"/>
      <c r="AP181" s="412"/>
      <c r="AQ181" s="412"/>
      <c r="AR181" s="412"/>
      <c r="AS181" s="412"/>
      <c r="AT181" s="412"/>
      <c r="AU181" s="412"/>
      <c r="AV181" s="412"/>
      <c r="AW181" s="412"/>
      <c r="AX181" s="412"/>
      <c r="AY181" s="412"/>
      <c r="AZ181" s="412"/>
      <c r="BA181" s="412"/>
      <c r="BB181" s="412"/>
      <c r="BC181" s="412"/>
      <c r="BD181" s="412"/>
      <c r="BE181" s="412"/>
      <c r="BF181" s="412"/>
      <c r="BG181" s="412"/>
      <c r="BH181" s="412"/>
      <c r="BI181" s="412"/>
      <c r="BJ181" s="412"/>
      <c r="BK181" s="412"/>
      <c r="BL181" s="412"/>
      <c r="BM181" s="412"/>
      <c r="BN181" s="338"/>
      <c r="BO181" s="338"/>
      <c r="BP181" s="338"/>
      <c r="BQ181" s="338"/>
      <c r="BR181" s="338"/>
      <c r="BS181" s="338"/>
      <c r="BT181" s="338"/>
      <c r="BU181" s="338"/>
      <c r="BV181" s="338"/>
      <c r="BW181" s="338"/>
      <c r="BX181" s="338"/>
      <c r="BY181" s="338"/>
      <c r="BZ181" s="338"/>
      <c r="CA181" s="338"/>
      <c r="CB181" s="338"/>
      <c r="CC181" s="338"/>
      <c r="CD181" s="338"/>
      <c r="CE181" s="338"/>
      <c r="CF181" s="338"/>
    </row>
    <row r="182" spans="1:84" ht="16.5">
      <c r="A182" s="429"/>
      <c r="B182" s="430" t="s">
        <v>904</v>
      </c>
      <c r="C182" s="548" t="str">
        <f>A!C182</f>
        <v> </v>
      </c>
      <c r="D182" s="548" t="str">
        <f>A!D182</f>
        <v>X</v>
      </c>
      <c r="E182" s="549" t="str">
        <f>A!E182</f>
        <v>Nej</v>
      </c>
      <c r="F182" s="429"/>
      <c r="G182" s="430" t="s">
        <v>857</v>
      </c>
      <c r="H182" s="681">
        <f>A!$H$182</f>
        <v>0</v>
      </c>
      <c r="I182" s="414"/>
      <c r="J182" s="414"/>
      <c r="K182" s="414"/>
      <c r="L182" s="414"/>
      <c r="M182" s="414"/>
      <c r="N182" s="414"/>
      <c r="O182" s="412"/>
      <c r="P182" s="414"/>
      <c r="Q182" s="412"/>
      <c r="R182" s="412"/>
      <c r="S182" s="412"/>
      <c r="T182" s="412"/>
      <c r="U182" s="412"/>
      <c r="V182" s="412"/>
      <c r="W182" s="412"/>
      <c r="X182" s="412"/>
      <c r="Y182" s="412"/>
      <c r="Z182" s="412"/>
      <c r="AA182" s="412"/>
      <c r="AB182" s="412"/>
      <c r="AC182" s="412"/>
      <c r="AD182" s="412"/>
      <c r="AE182" s="412"/>
      <c r="AF182" s="412"/>
      <c r="AG182" s="412"/>
      <c r="AH182" s="412"/>
      <c r="AI182" s="412"/>
      <c r="AJ182" s="412"/>
      <c r="AK182" s="412"/>
      <c r="AL182" s="412"/>
      <c r="AM182" s="412"/>
      <c r="AN182" s="412"/>
      <c r="AO182" s="412"/>
      <c r="AP182" s="412"/>
      <c r="AQ182" s="412"/>
      <c r="AR182" s="412"/>
      <c r="AS182" s="412"/>
      <c r="AT182" s="412"/>
      <c r="AU182" s="412"/>
      <c r="AV182" s="412"/>
      <c r="AW182" s="412"/>
      <c r="AX182" s="412"/>
      <c r="AY182" s="412"/>
      <c r="AZ182" s="412"/>
      <c r="BA182" s="412"/>
      <c r="BB182" s="412"/>
      <c r="BC182" s="412"/>
      <c r="BD182" s="412"/>
      <c r="BE182" s="412"/>
      <c r="BF182" s="412"/>
      <c r="BG182" s="412"/>
      <c r="BH182" s="412"/>
      <c r="BI182" s="412"/>
      <c r="BJ182" s="412"/>
      <c r="BK182" s="412"/>
      <c r="BL182" s="412"/>
      <c r="BM182" s="412"/>
      <c r="BN182" s="338"/>
      <c r="BO182" s="338"/>
      <c r="BP182" s="338"/>
      <c r="BQ182" s="338"/>
      <c r="BR182" s="338"/>
      <c r="BS182" s="338"/>
      <c r="BT182" s="338"/>
      <c r="BU182" s="338"/>
      <c r="BV182" s="338"/>
      <c r="BW182" s="338"/>
      <c r="BX182" s="338"/>
      <c r="BY182" s="338"/>
      <c r="BZ182" s="338"/>
      <c r="CA182" s="338"/>
      <c r="CB182" s="338"/>
      <c r="CC182" s="338"/>
      <c r="CD182" s="338"/>
      <c r="CE182" s="338"/>
      <c r="CF182" s="338"/>
    </row>
    <row r="183" spans="1:84" ht="16.5">
      <c r="A183" s="402" t="s">
        <v>128</v>
      </c>
      <c r="B183" s="462"/>
      <c r="C183" s="545" t="s">
        <v>1181</v>
      </c>
      <c r="D183" s="545" t="s">
        <v>485</v>
      </c>
      <c r="E183" s="545" t="s">
        <v>409</v>
      </c>
      <c r="F183" s="545" t="s">
        <v>101</v>
      </c>
      <c r="G183" s="552" t="s">
        <v>1181</v>
      </c>
      <c r="H183" s="552" t="s">
        <v>1140</v>
      </c>
      <c r="I183" s="414"/>
      <c r="J183" s="414"/>
      <c r="K183" s="414"/>
      <c r="L183" s="414"/>
      <c r="M183" s="414"/>
      <c r="N183" s="401"/>
      <c r="O183" s="414"/>
      <c r="P183" s="414"/>
      <c r="Q183" s="412"/>
      <c r="R183" s="412"/>
      <c r="S183" s="412"/>
      <c r="T183" s="412"/>
      <c r="U183" s="412"/>
      <c r="V183" s="412"/>
      <c r="W183" s="412"/>
      <c r="X183" s="412"/>
      <c r="Y183" s="412"/>
      <c r="Z183" s="412"/>
      <c r="AA183" s="412"/>
      <c r="AB183" s="412"/>
      <c r="AC183" s="412"/>
      <c r="AD183" s="412"/>
      <c r="AE183" s="412"/>
      <c r="AF183" s="412"/>
      <c r="AG183" s="412"/>
      <c r="AH183" s="412"/>
      <c r="AI183" s="412"/>
      <c r="AJ183" s="412"/>
      <c r="AK183" s="412"/>
      <c r="AL183" s="412"/>
      <c r="AM183" s="412"/>
      <c r="AN183" s="412"/>
      <c r="AO183" s="412"/>
      <c r="AP183" s="412"/>
      <c r="AQ183" s="412"/>
      <c r="AR183" s="412"/>
      <c r="AS183" s="412"/>
      <c r="AT183" s="412"/>
      <c r="AU183" s="412"/>
      <c r="AV183" s="412"/>
      <c r="AW183" s="412"/>
      <c r="AX183" s="412"/>
      <c r="AY183" s="412"/>
      <c r="AZ183" s="412"/>
      <c r="BA183" s="412"/>
      <c r="BB183" s="412"/>
      <c r="BC183" s="412"/>
      <c r="BD183" s="412"/>
      <c r="BE183" s="412"/>
      <c r="BF183" s="412"/>
      <c r="BG183" s="412"/>
      <c r="BH183" s="412"/>
      <c r="BI183" s="412"/>
      <c r="BJ183" s="412"/>
      <c r="BK183" s="412"/>
      <c r="BL183" s="412"/>
      <c r="BM183" s="412"/>
      <c r="BN183" s="338"/>
      <c r="BO183" s="338"/>
      <c r="BP183" s="338"/>
      <c r="BQ183" s="338"/>
      <c r="BR183" s="338"/>
      <c r="BS183" s="338"/>
      <c r="BT183" s="338"/>
      <c r="BU183" s="338"/>
      <c r="BV183" s="338"/>
      <c r="BW183" s="338"/>
      <c r="BX183" s="338"/>
      <c r="BY183" s="338"/>
      <c r="BZ183" s="338"/>
      <c r="CA183" s="338"/>
      <c r="CB183" s="338"/>
      <c r="CC183" s="338"/>
      <c r="CD183" s="338"/>
      <c r="CE183" s="338"/>
      <c r="CF183" s="338"/>
    </row>
    <row r="184" spans="1:84" ht="16.5">
      <c r="A184" s="429"/>
      <c r="B184" s="430" t="s">
        <v>1147</v>
      </c>
      <c r="C184" s="744">
        <f>A!C184</f>
        <v>0</v>
      </c>
      <c r="D184" s="683" t="str">
        <f>A!D184</f>
        <v> </v>
      </c>
      <c r="E184" s="683" t="str">
        <f>A!E184</f>
        <v>X</v>
      </c>
      <c r="F184" s="684" t="str">
        <f>A!F184</f>
        <v>Nej</v>
      </c>
      <c r="G184" s="780">
        <f>A!G184</f>
        <v>0</v>
      </c>
      <c r="H184" s="853">
        <f>A!H184</f>
        <v>0</v>
      </c>
      <c r="I184" s="473"/>
      <c r="J184" s="473"/>
      <c r="K184" s="545" t="s">
        <v>1181</v>
      </c>
      <c r="N184" s="414"/>
      <c r="O184" s="414"/>
      <c r="P184" s="414"/>
      <c r="Q184" s="412"/>
      <c r="R184" s="412"/>
      <c r="S184" s="412"/>
      <c r="T184" s="412"/>
      <c r="U184" s="412"/>
      <c r="V184" s="412"/>
      <c r="W184" s="412"/>
      <c r="X184" s="412"/>
      <c r="Y184" s="412"/>
      <c r="Z184" s="412"/>
      <c r="AA184" s="412"/>
      <c r="AB184" s="412"/>
      <c r="AC184" s="412"/>
      <c r="AD184" s="412"/>
      <c r="AE184" s="412"/>
      <c r="AF184" s="412"/>
      <c r="AG184" s="412"/>
      <c r="AH184" s="412"/>
      <c r="AI184" s="412"/>
      <c r="AJ184" s="412"/>
      <c r="AK184" s="412"/>
      <c r="AL184" s="412"/>
      <c r="AM184" s="412"/>
      <c r="AN184" s="412"/>
      <c r="AO184" s="412"/>
      <c r="AP184" s="412"/>
      <c r="AQ184" s="412"/>
      <c r="AR184" s="412"/>
      <c r="AS184" s="412"/>
      <c r="AT184" s="412"/>
      <c r="AU184" s="412"/>
      <c r="AV184" s="412"/>
      <c r="AW184" s="412"/>
      <c r="AX184" s="412"/>
      <c r="AY184" s="412"/>
      <c r="AZ184" s="412"/>
      <c r="BA184" s="412"/>
      <c r="BB184" s="412"/>
      <c r="BC184" s="412"/>
      <c r="BD184" s="412"/>
      <c r="BE184" s="412"/>
      <c r="BF184" s="412"/>
      <c r="BG184" s="412"/>
      <c r="BH184" s="412"/>
      <c r="BI184" s="412"/>
      <c r="BJ184" s="412"/>
      <c r="BK184" s="412"/>
      <c r="BL184" s="412"/>
      <c r="BM184" s="412"/>
      <c r="BN184" s="338"/>
      <c r="BO184" s="338"/>
      <c r="BP184" s="338"/>
      <c r="BQ184" s="338"/>
      <c r="BR184" s="338"/>
      <c r="BS184" s="338"/>
      <c r="BT184" s="338"/>
      <c r="BU184" s="338"/>
      <c r="BV184" s="338"/>
      <c r="BW184" s="338"/>
      <c r="BX184" s="338"/>
      <c r="BY184" s="338"/>
      <c r="BZ184" s="338"/>
      <c r="CA184" s="338"/>
      <c r="CB184" s="338"/>
      <c r="CC184" s="338"/>
      <c r="CD184" s="338"/>
      <c r="CE184" s="338"/>
      <c r="CF184" s="338"/>
    </row>
    <row r="185" spans="1:84" ht="16.5">
      <c r="A185" s="429"/>
      <c r="B185" s="430" t="s">
        <v>1054</v>
      </c>
      <c r="C185" s="745">
        <f>A!C185</f>
        <v>0</v>
      </c>
      <c r="D185" s="548" t="str">
        <f>A!D185</f>
        <v> </v>
      </c>
      <c r="E185" s="548" t="str">
        <f>A!E185</f>
        <v>X</v>
      </c>
      <c r="F185" s="549" t="str">
        <f>A!F185</f>
        <v>Nej</v>
      </c>
      <c r="G185" s="664">
        <f>A!G185</f>
        <v>0</v>
      </c>
      <c r="H185" s="854">
        <f>A!H185</f>
        <v>0</v>
      </c>
      <c r="I185" s="429"/>
      <c r="J185" s="686" t="s">
        <v>158</v>
      </c>
      <c r="K185" s="687">
        <f>A!K185</f>
        <v>0</v>
      </c>
      <c r="N185" s="412"/>
      <c r="O185" s="414"/>
      <c r="P185" s="414"/>
      <c r="Q185" s="412"/>
      <c r="R185" s="412"/>
      <c r="S185" s="412"/>
      <c r="T185" s="412"/>
      <c r="U185" s="412"/>
      <c r="V185" s="412"/>
      <c r="W185" s="412"/>
      <c r="X185" s="412"/>
      <c r="Y185" s="412"/>
      <c r="Z185" s="412"/>
      <c r="AA185" s="412"/>
      <c r="AB185" s="412"/>
      <c r="AC185" s="412"/>
      <c r="AD185" s="412"/>
      <c r="AE185" s="412"/>
      <c r="AF185" s="412"/>
      <c r="AG185" s="412"/>
      <c r="AH185" s="412"/>
      <c r="AI185" s="412"/>
      <c r="AJ185" s="412"/>
      <c r="AK185" s="412"/>
      <c r="AL185" s="412"/>
      <c r="AM185" s="412"/>
      <c r="AN185" s="412"/>
      <c r="AO185" s="412"/>
      <c r="AP185" s="412"/>
      <c r="AQ185" s="412"/>
      <c r="AR185" s="412"/>
      <c r="AS185" s="412"/>
      <c r="AT185" s="412"/>
      <c r="AU185" s="412"/>
      <c r="AV185" s="412"/>
      <c r="AW185" s="412"/>
      <c r="AX185" s="412"/>
      <c r="AY185" s="412"/>
      <c r="AZ185" s="412"/>
      <c r="BA185" s="412"/>
      <c r="BB185" s="412"/>
      <c r="BC185" s="412"/>
      <c r="BD185" s="412"/>
      <c r="BE185" s="412"/>
      <c r="BF185" s="412"/>
      <c r="BG185" s="412"/>
      <c r="BH185" s="412"/>
      <c r="BI185" s="412"/>
      <c r="BJ185" s="412"/>
      <c r="BK185" s="412"/>
      <c r="BL185" s="412"/>
      <c r="BM185" s="412"/>
      <c r="BN185" s="338"/>
      <c r="BO185" s="338"/>
      <c r="BP185" s="338"/>
      <c r="BQ185" s="338"/>
      <c r="BR185" s="338"/>
      <c r="BS185" s="338"/>
      <c r="BT185" s="338"/>
      <c r="BU185" s="338"/>
      <c r="BV185" s="338"/>
      <c r="BW185" s="338"/>
      <c r="BX185" s="338"/>
      <c r="BY185" s="338"/>
      <c r="BZ185" s="338"/>
      <c r="CA185" s="338"/>
      <c r="CB185" s="338"/>
      <c r="CC185" s="338"/>
      <c r="CD185" s="338"/>
      <c r="CE185" s="338"/>
      <c r="CF185" s="338"/>
    </row>
    <row r="186" spans="1:84" ht="16.5">
      <c r="A186" s="429"/>
      <c r="B186" s="430" t="s">
        <v>1055</v>
      </c>
      <c r="C186" s="746">
        <f>A!C186</f>
        <v>0</v>
      </c>
      <c r="D186" s="548" t="str">
        <f>A!D186</f>
        <v> </v>
      </c>
      <c r="E186" s="548" t="str">
        <f>A!E186</f>
        <v>X</v>
      </c>
      <c r="F186" s="549" t="str">
        <f>A!F186</f>
        <v>Nej</v>
      </c>
      <c r="G186" s="664">
        <f>A!G186</f>
        <v>0</v>
      </c>
      <c r="H186" s="854">
        <f>A!H186</f>
        <v>0</v>
      </c>
      <c r="I186" s="429"/>
      <c r="J186" s="686" t="s">
        <v>130</v>
      </c>
      <c r="K186" s="687">
        <f>A!K186</f>
        <v>0</v>
      </c>
      <c r="N186" s="414"/>
      <c r="O186" s="414"/>
      <c r="P186" s="414"/>
      <c r="Q186" s="412"/>
      <c r="R186" s="412"/>
      <c r="S186" s="412"/>
      <c r="T186" s="412"/>
      <c r="U186" s="412"/>
      <c r="V186" s="412"/>
      <c r="W186" s="412"/>
      <c r="X186" s="412"/>
      <c r="Y186" s="412"/>
      <c r="Z186" s="412"/>
      <c r="AA186" s="412"/>
      <c r="AB186" s="412"/>
      <c r="AC186" s="412"/>
      <c r="AD186" s="412"/>
      <c r="AE186" s="412"/>
      <c r="AF186" s="412"/>
      <c r="AG186" s="412"/>
      <c r="AH186" s="412"/>
      <c r="AI186" s="412"/>
      <c r="AJ186" s="412"/>
      <c r="AK186" s="412"/>
      <c r="AL186" s="412"/>
      <c r="AM186" s="412"/>
      <c r="AN186" s="412"/>
      <c r="AO186" s="412"/>
      <c r="AP186" s="412"/>
      <c r="AQ186" s="412"/>
      <c r="AR186" s="412"/>
      <c r="AS186" s="412"/>
      <c r="AT186" s="412"/>
      <c r="AU186" s="412"/>
      <c r="AV186" s="412"/>
      <c r="AW186" s="412"/>
      <c r="AX186" s="412"/>
      <c r="AY186" s="412"/>
      <c r="AZ186" s="412"/>
      <c r="BA186" s="412"/>
      <c r="BB186" s="412"/>
      <c r="BC186" s="412"/>
      <c r="BD186" s="412"/>
      <c r="BE186" s="412"/>
      <c r="BF186" s="412"/>
      <c r="BG186" s="412"/>
      <c r="BH186" s="412"/>
      <c r="BI186" s="412"/>
      <c r="BJ186" s="412"/>
      <c r="BK186" s="412"/>
      <c r="BL186" s="412"/>
      <c r="BM186" s="412"/>
      <c r="BN186" s="338"/>
      <c r="BO186" s="338"/>
      <c r="BP186" s="338"/>
      <c r="BQ186" s="338"/>
      <c r="BR186" s="338"/>
      <c r="BS186" s="338"/>
      <c r="BT186" s="338"/>
      <c r="BU186" s="338"/>
      <c r="BV186" s="338"/>
      <c r="BW186" s="338"/>
      <c r="BX186" s="338"/>
      <c r="BY186" s="338"/>
      <c r="BZ186" s="338"/>
      <c r="CA186" s="338"/>
      <c r="CB186" s="338"/>
      <c r="CC186" s="338"/>
      <c r="CD186" s="338"/>
      <c r="CE186" s="338"/>
      <c r="CF186" s="338"/>
    </row>
    <row r="187" spans="1:84" ht="16.5">
      <c r="A187" s="429"/>
      <c r="B187" s="430" t="s">
        <v>1013</v>
      </c>
      <c r="C187" s="843">
        <f>A!C187</f>
        <v>0</v>
      </c>
      <c r="D187" s="562" t="str">
        <f>A!D187</f>
        <v> </v>
      </c>
      <c r="E187" s="548" t="str">
        <f>A!E187</f>
        <v>X</v>
      </c>
      <c r="F187" s="549" t="str">
        <f>A!F187</f>
        <v>Nej</v>
      </c>
      <c r="G187" s="664">
        <f>A!G187</f>
        <v>0</v>
      </c>
      <c r="H187" s="854">
        <f>A!H187</f>
        <v>0</v>
      </c>
      <c r="I187" s="414"/>
      <c r="J187" s="414"/>
      <c r="K187" s="414"/>
      <c r="L187" s="414"/>
      <c r="M187" s="414"/>
      <c r="N187" s="414"/>
      <c r="O187" s="414"/>
      <c r="P187" s="414"/>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2"/>
      <c r="AY187" s="412"/>
      <c r="AZ187" s="412"/>
      <c r="BA187" s="412"/>
      <c r="BB187" s="412"/>
      <c r="BC187" s="412"/>
      <c r="BD187" s="412"/>
      <c r="BE187" s="412"/>
      <c r="BF187" s="412"/>
      <c r="BG187" s="412"/>
      <c r="BH187" s="412"/>
      <c r="BI187" s="412"/>
      <c r="BJ187" s="412"/>
      <c r="BK187" s="412"/>
      <c r="BL187" s="412"/>
      <c r="BM187" s="412"/>
      <c r="BN187" s="338"/>
      <c r="BO187" s="338"/>
      <c r="BP187" s="338"/>
      <c r="BQ187" s="338"/>
      <c r="BR187" s="338"/>
      <c r="BS187" s="338"/>
      <c r="BT187" s="338"/>
      <c r="BU187" s="338"/>
      <c r="BV187" s="338"/>
      <c r="BW187" s="338"/>
      <c r="BX187" s="338"/>
      <c r="BY187" s="338"/>
      <c r="BZ187" s="338"/>
      <c r="CA187" s="338"/>
      <c r="CB187" s="338"/>
      <c r="CC187" s="338"/>
      <c r="CD187" s="338"/>
      <c r="CE187" s="338"/>
      <c r="CF187" s="338"/>
    </row>
    <row r="188" spans="1:84" ht="16.5">
      <c r="A188" s="462"/>
      <c r="B188" s="462"/>
      <c r="C188" s="462"/>
      <c r="D188" s="462"/>
      <c r="E188" s="462"/>
      <c r="F188" s="462"/>
      <c r="G188" s="414"/>
      <c r="H188" s="462"/>
      <c r="I188" s="414"/>
      <c r="J188" s="414"/>
      <c r="K188" s="414"/>
      <c r="L188" s="414"/>
      <c r="M188" s="414"/>
      <c r="N188" s="414"/>
      <c r="O188" s="414"/>
      <c r="P188" s="414"/>
      <c r="Q188" s="412"/>
      <c r="R188" s="412"/>
      <c r="S188" s="412"/>
      <c r="T188" s="412"/>
      <c r="U188" s="412"/>
      <c r="V188" s="412"/>
      <c r="W188" s="412"/>
      <c r="X188" s="412"/>
      <c r="Y188" s="412"/>
      <c r="Z188" s="412"/>
      <c r="AA188" s="412"/>
      <c r="AB188" s="412"/>
      <c r="AC188" s="412"/>
      <c r="AD188" s="412"/>
      <c r="AE188" s="412"/>
      <c r="AF188" s="412"/>
      <c r="AG188" s="412"/>
      <c r="AH188" s="412"/>
      <c r="AI188" s="412"/>
      <c r="AJ188" s="412"/>
      <c r="AK188" s="412"/>
      <c r="AL188" s="412"/>
      <c r="AM188" s="412"/>
      <c r="AN188" s="412"/>
      <c r="AO188" s="412"/>
      <c r="AP188" s="412"/>
      <c r="AQ188" s="412"/>
      <c r="AR188" s="412"/>
      <c r="AS188" s="412"/>
      <c r="AT188" s="412"/>
      <c r="AU188" s="412"/>
      <c r="AV188" s="412"/>
      <c r="AW188" s="412"/>
      <c r="AX188" s="412"/>
      <c r="AY188" s="412"/>
      <c r="AZ188" s="412"/>
      <c r="BA188" s="412"/>
      <c r="BB188" s="412"/>
      <c r="BC188" s="412"/>
      <c r="BD188" s="412"/>
      <c r="BE188" s="412"/>
      <c r="BF188" s="412"/>
      <c r="BG188" s="412"/>
      <c r="BH188" s="412"/>
      <c r="BI188" s="412"/>
      <c r="BJ188" s="412"/>
      <c r="BK188" s="412"/>
      <c r="BL188" s="412"/>
      <c r="BM188" s="412"/>
      <c r="BN188" s="338"/>
      <c r="BO188" s="338"/>
      <c r="BP188" s="338"/>
      <c r="BQ188" s="338"/>
      <c r="BR188" s="338"/>
      <c r="BS188" s="338"/>
      <c r="BT188" s="338"/>
      <c r="BU188" s="338"/>
      <c r="BV188" s="338"/>
      <c r="BW188" s="338"/>
      <c r="BX188" s="338"/>
      <c r="BY188" s="338"/>
      <c r="BZ188" s="338"/>
      <c r="CA188" s="338"/>
      <c r="CB188" s="338"/>
      <c r="CC188" s="338"/>
      <c r="CD188" s="338"/>
      <c r="CE188" s="338"/>
      <c r="CF188" s="338"/>
    </row>
    <row r="189" spans="1:84" ht="16.5">
      <c r="A189" s="402" t="s">
        <v>129</v>
      </c>
      <c r="B189" s="462"/>
      <c r="C189" s="545" t="s">
        <v>1181</v>
      </c>
      <c r="D189" s="545" t="s">
        <v>485</v>
      </c>
      <c r="E189" s="545" t="s">
        <v>409</v>
      </c>
      <c r="F189" s="545" t="s">
        <v>101</v>
      </c>
      <c r="G189" s="661" t="s">
        <v>1181</v>
      </c>
      <c r="H189" s="552" t="s">
        <v>1140</v>
      </c>
      <c r="I189" s="473"/>
      <c r="J189" s="473"/>
      <c r="K189" s="473"/>
      <c r="L189" s="473"/>
      <c r="M189" s="414"/>
      <c r="N189" s="414"/>
      <c r="O189" s="414"/>
      <c r="P189" s="414"/>
      <c r="Q189" s="412"/>
      <c r="R189" s="412"/>
      <c r="S189" s="412"/>
      <c r="T189" s="412"/>
      <c r="U189" s="412"/>
      <c r="V189" s="412"/>
      <c r="W189" s="412"/>
      <c r="X189" s="412"/>
      <c r="Y189" s="412"/>
      <c r="Z189" s="412"/>
      <c r="AA189" s="412"/>
      <c r="AB189" s="412"/>
      <c r="AC189" s="412"/>
      <c r="AD189" s="412"/>
      <c r="AE189" s="412"/>
      <c r="AF189" s="412"/>
      <c r="AG189" s="412"/>
      <c r="AH189" s="412"/>
      <c r="AI189" s="412"/>
      <c r="AJ189" s="412"/>
      <c r="AK189" s="412"/>
      <c r="AL189" s="412"/>
      <c r="AM189" s="412"/>
      <c r="AN189" s="412"/>
      <c r="AO189" s="412"/>
      <c r="AP189" s="412"/>
      <c r="AQ189" s="412"/>
      <c r="AR189" s="412"/>
      <c r="AS189" s="412"/>
      <c r="AT189" s="412"/>
      <c r="AU189" s="412"/>
      <c r="AV189" s="412"/>
      <c r="AW189" s="412"/>
      <c r="AX189" s="412"/>
      <c r="AY189" s="412"/>
      <c r="AZ189" s="412"/>
      <c r="BA189" s="412"/>
      <c r="BB189" s="412"/>
      <c r="BC189" s="412"/>
      <c r="BD189" s="412"/>
      <c r="BE189" s="412"/>
      <c r="BF189" s="412"/>
      <c r="BG189" s="412"/>
      <c r="BH189" s="412"/>
      <c r="BI189" s="412"/>
      <c r="BJ189" s="412"/>
      <c r="BK189" s="412"/>
      <c r="BL189" s="412"/>
      <c r="BM189" s="412"/>
      <c r="BN189" s="338"/>
      <c r="BO189" s="338"/>
      <c r="BP189" s="338"/>
      <c r="BQ189" s="338"/>
      <c r="BR189" s="338"/>
      <c r="BS189" s="338"/>
      <c r="BT189" s="338"/>
      <c r="BU189" s="338"/>
      <c r="BV189" s="338"/>
      <c r="BW189" s="338"/>
      <c r="BX189" s="338"/>
      <c r="BY189" s="338"/>
      <c r="BZ189" s="338"/>
      <c r="CA189" s="338"/>
      <c r="CB189" s="338"/>
      <c r="CC189" s="338"/>
      <c r="CD189" s="338"/>
      <c r="CE189" s="338"/>
      <c r="CF189" s="338"/>
    </row>
    <row r="190" spans="1:84" ht="16.5">
      <c r="A190" s="429"/>
      <c r="B190" s="430" t="s">
        <v>467</v>
      </c>
      <c r="C190" s="745">
        <f>A!C190</f>
        <v>0</v>
      </c>
      <c r="D190" s="548" t="str">
        <f>A!D190</f>
        <v> </v>
      </c>
      <c r="E190" s="548" t="str">
        <f>A!E190</f>
        <v>X</v>
      </c>
      <c r="F190" s="778" t="str">
        <f>A!F190</f>
        <v>Nej</v>
      </c>
      <c r="G190" s="781">
        <f>A!G190</f>
        <v>0</v>
      </c>
      <c r="H190" s="779">
        <f>A!H190</f>
        <v>0</v>
      </c>
      <c r="I190" s="473"/>
      <c r="J190" s="473"/>
      <c r="K190" s="473"/>
      <c r="L190" s="473"/>
      <c r="M190" s="414"/>
      <c r="N190" s="414"/>
      <c r="O190" s="414"/>
      <c r="P190" s="414"/>
      <c r="Q190" s="412"/>
      <c r="R190" s="412"/>
      <c r="S190" s="412"/>
      <c r="T190" s="412"/>
      <c r="U190" s="412"/>
      <c r="V190" s="412"/>
      <c r="W190" s="412"/>
      <c r="X190" s="412"/>
      <c r="Y190" s="412"/>
      <c r="Z190" s="412"/>
      <c r="AA190" s="412"/>
      <c r="AB190" s="412"/>
      <c r="AC190" s="412"/>
      <c r="AD190" s="412"/>
      <c r="AE190" s="412"/>
      <c r="AF190" s="412"/>
      <c r="AG190" s="412"/>
      <c r="AH190" s="412"/>
      <c r="AI190" s="412"/>
      <c r="AJ190" s="412"/>
      <c r="AK190" s="412"/>
      <c r="AL190" s="412"/>
      <c r="AM190" s="412"/>
      <c r="AN190" s="412"/>
      <c r="AO190" s="412"/>
      <c r="AP190" s="412"/>
      <c r="AQ190" s="412"/>
      <c r="AR190" s="412"/>
      <c r="AS190" s="412"/>
      <c r="AT190" s="412"/>
      <c r="AU190" s="412"/>
      <c r="AV190" s="412"/>
      <c r="AW190" s="412"/>
      <c r="AX190" s="412"/>
      <c r="AY190" s="412"/>
      <c r="AZ190" s="412"/>
      <c r="BA190" s="412"/>
      <c r="BB190" s="412"/>
      <c r="BC190" s="412"/>
      <c r="BD190" s="412"/>
      <c r="BE190" s="412"/>
      <c r="BF190" s="412"/>
      <c r="BG190" s="412"/>
      <c r="BH190" s="412"/>
      <c r="BI190" s="412"/>
      <c r="BJ190" s="412"/>
      <c r="BK190" s="412"/>
      <c r="BL190" s="412"/>
      <c r="BM190" s="412"/>
      <c r="BN190" s="338"/>
      <c r="BO190" s="338"/>
      <c r="BP190" s="338"/>
      <c r="BQ190" s="338"/>
      <c r="BR190" s="338"/>
      <c r="BS190" s="338"/>
      <c r="BT190" s="338"/>
      <c r="BU190" s="338"/>
      <c r="BV190" s="338"/>
      <c r="BW190" s="338"/>
      <c r="BX190" s="338"/>
      <c r="BY190" s="338"/>
      <c r="BZ190" s="338"/>
      <c r="CA190" s="338"/>
      <c r="CB190" s="338"/>
      <c r="CC190" s="338"/>
      <c r="CD190" s="338"/>
      <c r="CE190" s="338"/>
      <c r="CF190" s="338"/>
    </row>
    <row r="191" spans="1:84" ht="16.5">
      <c r="A191" s="429"/>
      <c r="B191" s="430" t="s">
        <v>744</v>
      </c>
      <c r="C191" s="745">
        <f>A!C191</f>
        <v>0</v>
      </c>
      <c r="D191" s="548" t="str">
        <f>A!D191</f>
        <v> </v>
      </c>
      <c r="E191" s="548" t="str">
        <f>A!E191</f>
        <v>X</v>
      </c>
      <c r="F191" s="778" t="str">
        <f>A!F191</f>
        <v>Nej</v>
      </c>
      <c r="G191" s="781">
        <f>A!G191</f>
        <v>0</v>
      </c>
      <c r="H191" s="779">
        <f>A!H191</f>
        <v>0</v>
      </c>
      <c r="I191" s="473"/>
      <c r="J191" s="473"/>
      <c r="K191" s="545" t="s">
        <v>1181</v>
      </c>
      <c r="N191" s="414"/>
      <c r="O191" s="414"/>
      <c r="P191" s="414"/>
      <c r="Q191" s="412"/>
      <c r="R191" s="412"/>
      <c r="S191" s="412"/>
      <c r="T191" s="412"/>
      <c r="U191" s="412"/>
      <c r="V191" s="412"/>
      <c r="W191" s="412"/>
      <c r="X191" s="412"/>
      <c r="Y191" s="412"/>
      <c r="Z191" s="412"/>
      <c r="AA191" s="412"/>
      <c r="AB191" s="412"/>
      <c r="AC191" s="412"/>
      <c r="AD191" s="412"/>
      <c r="AE191" s="412"/>
      <c r="AF191" s="412"/>
      <c r="AG191" s="412"/>
      <c r="AH191" s="412"/>
      <c r="AI191" s="412"/>
      <c r="AJ191" s="412"/>
      <c r="AK191" s="412"/>
      <c r="AL191" s="412"/>
      <c r="AM191" s="412"/>
      <c r="AN191" s="412"/>
      <c r="AO191" s="412"/>
      <c r="AP191" s="412"/>
      <c r="AQ191" s="412"/>
      <c r="AR191" s="412"/>
      <c r="AS191" s="412"/>
      <c r="AT191" s="412"/>
      <c r="AU191" s="412"/>
      <c r="AV191" s="412"/>
      <c r="AW191" s="412"/>
      <c r="AX191" s="412"/>
      <c r="AY191" s="412"/>
      <c r="AZ191" s="412"/>
      <c r="BA191" s="412"/>
      <c r="BB191" s="412"/>
      <c r="BC191" s="412"/>
      <c r="BD191" s="412"/>
      <c r="BE191" s="412"/>
      <c r="BF191" s="412"/>
      <c r="BG191" s="412"/>
      <c r="BH191" s="412"/>
      <c r="BI191" s="412"/>
      <c r="BJ191" s="412"/>
      <c r="BK191" s="412"/>
      <c r="BL191" s="412"/>
      <c r="BM191" s="412"/>
      <c r="BN191" s="338"/>
      <c r="BO191" s="338"/>
      <c r="BP191" s="338"/>
      <c r="BQ191" s="338"/>
      <c r="BR191" s="338"/>
      <c r="BS191" s="338"/>
      <c r="BT191" s="338"/>
      <c r="BU191" s="338"/>
      <c r="BV191" s="338"/>
      <c r="BW191" s="338"/>
      <c r="BX191" s="338"/>
      <c r="BY191" s="338"/>
      <c r="BZ191" s="338"/>
      <c r="CA191" s="338"/>
      <c r="CB191" s="338"/>
      <c r="CC191" s="338"/>
      <c r="CD191" s="338"/>
      <c r="CE191" s="338"/>
      <c r="CF191" s="338"/>
    </row>
    <row r="192" spans="1:84" ht="16.5">
      <c r="A192" s="429"/>
      <c r="B192" s="430" t="s">
        <v>355</v>
      </c>
      <c r="C192" s="745">
        <f>A!C192</f>
        <v>0</v>
      </c>
      <c r="D192" s="548" t="str">
        <f>A!D192</f>
        <v> </v>
      </c>
      <c r="E192" s="548" t="str">
        <f>A!E192</f>
        <v>X</v>
      </c>
      <c r="F192" s="778" t="str">
        <f>A!F192</f>
        <v>Nej</v>
      </c>
      <c r="G192" s="781">
        <f>A!G192</f>
        <v>0</v>
      </c>
      <c r="H192" s="779">
        <f>A!H192</f>
        <v>0</v>
      </c>
      <c r="I192" s="429"/>
      <c r="J192" s="686" t="s">
        <v>43</v>
      </c>
      <c r="K192" s="687">
        <f>A!K192</f>
        <v>0</v>
      </c>
      <c r="N192" s="414"/>
      <c r="O192" s="414"/>
      <c r="P192" s="414"/>
      <c r="Q192" s="412"/>
      <c r="R192" s="412"/>
      <c r="S192" s="412"/>
      <c r="T192" s="412"/>
      <c r="U192" s="412"/>
      <c r="V192" s="412"/>
      <c r="W192" s="412"/>
      <c r="X192" s="412"/>
      <c r="Y192" s="412"/>
      <c r="Z192" s="412"/>
      <c r="AA192" s="412"/>
      <c r="AB192" s="412"/>
      <c r="AC192" s="412"/>
      <c r="AD192" s="412"/>
      <c r="AE192" s="412"/>
      <c r="AF192" s="412"/>
      <c r="AG192" s="412"/>
      <c r="AH192" s="412"/>
      <c r="AI192" s="412"/>
      <c r="AJ192" s="412"/>
      <c r="AK192" s="412"/>
      <c r="AL192" s="412"/>
      <c r="AM192" s="412"/>
      <c r="AN192" s="412"/>
      <c r="AO192" s="412"/>
      <c r="AP192" s="412"/>
      <c r="AQ192" s="412"/>
      <c r="AR192" s="412"/>
      <c r="AS192" s="412"/>
      <c r="AT192" s="412"/>
      <c r="AU192" s="412"/>
      <c r="AV192" s="412"/>
      <c r="AW192" s="412"/>
      <c r="AX192" s="412"/>
      <c r="AY192" s="412"/>
      <c r="AZ192" s="412"/>
      <c r="BA192" s="412"/>
      <c r="BB192" s="412"/>
      <c r="BC192" s="412"/>
      <c r="BD192" s="412"/>
      <c r="BE192" s="412"/>
      <c r="BF192" s="412"/>
      <c r="BG192" s="412"/>
      <c r="BH192" s="412"/>
      <c r="BI192" s="412"/>
      <c r="BJ192" s="412"/>
      <c r="BK192" s="412"/>
      <c r="BL192" s="412"/>
      <c r="BM192" s="412"/>
      <c r="BN192" s="338"/>
      <c r="BO192" s="338"/>
      <c r="BP192" s="338"/>
      <c r="BQ192" s="338"/>
      <c r="BR192" s="338"/>
      <c r="BS192" s="338"/>
      <c r="BT192" s="338"/>
      <c r="BU192" s="338"/>
      <c r="BV192" s="338"/>
      <c r="BW192" s="338"/>
      <c r="BX192" s="338"/>
      <c r="BY192" s="338"/>
      <c r="BZ192" s="338"/>
      <c r="CA192" s="338"/>
      <c r="CB192" s="338"/>
      <c r="CC192" s="338"/>
      <c r="CD192" s="338"/>
      <c r="CE192" s="338"/>
      <c r="CF192" s="338"/>
    </row>
    <row r="193" spans="1:84" ht="16.5">
      <c r="A193" s="429"/>
      <c r="B193" s="430" t="s">
        <v>975</v>
      </c>
      <c r="C193" s="745">
        <f>A!C193</f>
        <v>0</v>
      </c>
      <c r="D193" s="548" t="str">
        <f>A!D193</f>
        <v> </v>
      </c>
      <c r="E193" s="548" t="str">
        <f>A!E193</f>
        <v>X</v>
      </c>
      <c r="F193" s="778" t="str">
        <f>A!F193</f>
        <v>Nej</v>
      </c>
      <c r="G193" s="781">
        <f>A!G193</f>
        <v>0</v>
      </c>
      <c r="H193" s="779">
        <f>A!H193</f>
        <v>0</v>
      </c>
      <c r="N193" s="414"/>
      <c r="O193" s="414"/>
      <c r="P193" s="414"/>
      <c r="Q193" s="412"/>
      <c r="R193" s="412"/>
      <c r="S193" s="412"/>
      <c r="T193" s="412"/>
      <c r="U193" s="412"/>
      <c r="V193" s="412"/>
      <c r="W193" s="412"/>
      <c r="X193" s="412"/>
      <c r="Y193" s="412"/>
      <c r="Z193" s="412"/>
      <c r="AA193" s="412"/>
      <c r="AB193" s="412"/>
      <c r="AC193" s="412"/>
      <c r="AD193" s="412"/>
      <c r="AE193" s="412"/>
      <c r="AF193" s="412"/>
      <c r="AG193" s="412"/>
      <c r="AH193" s="412"/>
      <c r="AI193" s="412"/>
      <c r="AJ193" s="412"/>
      <c r="AK193" s="412"/>
      <c r="AL193" s="412"/>
      <c r="AM193" s="412"/>
      <c r="AN193" s="412"/>
      <c r="AO193" s="412"/>
      <c r="AP193" s="412"/>
      <c r="AQ193" s="412"/>
      <c r="AR193" s="412"/>
      <c r="AS193" s="412"/>
      <c r="AT193" s="412"/>
      <c r="AU193" s="412"/>
      <c r="AV193" s="412"/>
      <c r="AW193" s="412"/>
      <c r="AX193" s="412"/>
      <c r="AY193" s="412"/>
      <c r="AZ193" s="412"/>
      <c r="BA193" s="412"/>
      <c r="BB193" s="412"/>
      <c r="BC193" s="412"/>
      <c r="BD193" s="412"/>
      <c r="BE193" s="412"/>
      <c r="BF193" s="412"/>
      <c r="BG193" s="412"/>
      <c r="BH193" s="412"/>
      <c r="BI193" s="412"/>
      <c r="BJ193" s="412"/>
      <c r="BK193" s="412"/>
      <c r="BL193" s="412"/>
      <c r="BM193" s="412"/>
      <c r="BN193" s="338"/>
      <c r="BO193" s="338"/>
      <c r="BP193" s="338"/>
      <c r="BQ193" s="338"/>
      <c r="BR193" s="338"/>
      <c r="BS193" s="338"/>
      <c r="BT193" s="338"/>
      <c r="BU193" s="338"/>
      <c r="BV193" s="338"/>
      <c r="BW193" s="338"/>
      <c r="BX193" s="338"/>
      <c r="BY193" s="338"/>
      <c r="BZ193" s="338"/>
      <c r="CA193" s="338"/>
      <c r="CB193" s="338"/>
      <c r="CC193" s="338"/>
      <c r="CD193" s="338"/>
      <c r="CE193" s="338"/>
      <c r="CF193" s="338"/>
    </row>
    <row r="194" spans="1:84" ht="16.5">
      <c r="A194" s="429"/>
      <c r="B194" s="430" t="s">
        <v>162</v>
      </c>
      <c r="C194" s="745">
        <f>A!C194</f>
        <v>0</v>
      </c>
      <c r="D194" s="548" t="str">
        <f>A!D194</f>
        <v> </v>
      </c>
      <c r="E194" s="548" t="str">
        <f>A!E194</f>
        <v>X</v>
      </c>
      <c r="F194" s="778" t="str">
        <f>A!F194</f>
        <v>Nej</v>
      </c>
      <c r="G194" s="781">
        <f>A!G194</f>
        <v>0</v>
      </c>
      <c r="H194" s="779">
        <f>A!H194</f>
        <v>0</v>
      </c>
      <c r="L194" s="473"/>
      <c r="M194" s="414"/>
      <c r="N194" s="414"/>
      <c r="O194" s="414"/>
      <c r="P194" s="414"/>
      <c r="Q194" s="412"/>
      <c r="R194" s="412"/>
      <c r="S194" s="412"/>
      <c r="T194" s="412"/>
      <c r="U194" s="412"/>
      <c r="V194" s="412"/>
      <c r="W194" s="412"/>
      <c r="X194" s="412"/>
      <c r="Y194" s="412"/>
      <c r="Z194" s="412"/>
      <c r="AA194" s="412"/>
      <c r="AB194" s="412"/>
      <c r="AC194" s="412"/>
      <c r="AD194" s="412"/>
      <c r="AE194" s="412"/>
      <c r="AF194" s="412"/>
      <c r="AG194" s="412"/>
      <c r="AH194" s="412"/>
      <c r="AI194" s="412"/>
      <c r="AJ194" s="412"/>
      <c r="AK194" s="412"/>
      <c r="AL194" s="412"/>
      <c r="AM194" s="412"/>
      <c r="AN194" s="412"/>
      <c r="AO194" s="412"/>
      <c r="AP194" s="412"/>
      <c r="AQ194" s="412"/>
      <c r="AR194" s="412"/>
      <c r="AS194" s="412"/>
      <c r="AT194" s="412"/>
      <c r="AU194" s="412"/>
      <c r="AV194" s="412"/>
      <c r="AW194" s="412"/>
      <c r="AX194" s="412"/>
      <c r="AY194" s="412"/>
      <c r="AZ194" s="412"/>
      <c r="BA194" s="412"/>
      <c r="BB194" s="412"/>
      <c r="BC194" s="412"/>
      <c r="BD194" s="412"/>
      <c r="BE194" s="412"/>
      <c r="BF194" s="412"/>
      <c r="BG194" s="412"/>
      <c r="BH194" s="412"/>
      <c r="BI194" s="412"/>
      <c r="BJ194" s="412"/>
      <c r="BK194" s="412"/>
      <c r="BL194" s="412"/>
      <c r="BM194" s="412"/>
      <c r="BN194" s="338"/>
      <c r="BO194" s="338"/>
      <c r="BP194" s="338"/>
      <c r="BQ194" s="338"/>
      <c r="BR194" s="338"/>
      <c r="BS194" s="338"/>
      <c r="BT194" s="338"/>
      <c r="BU194" s="338"/>
      <c r="BV194" s="338"/>
      <c r="BW194" s="338"/>
      <c r="BX194" s="338"/>
      <c r="BY194" s="338"/>
      <c r="BZ194" s="338"/>
      <c r="CA194" s="338"/>
      <c r="CB194" s="338"/>
      <c r="CC194" s="338"/>
      <c r="CD194" s="338"/>
      <c r="CE194" s="338"/>
      <c r="CF194" s="338"/>
    </row>
    <row r="195" spans="1:84" ht="16.5">
      <c r="A195" s="429"/>
      <c r="B195" s="430" t="s">
        <v>659</v>
      </c>
      <c r="C195" s="745">
        <f>A!C195</f>
        <v>0</v>
      </c>
      <c r="D195" s="548" t="str">
        <f>A!D195</f>
        <v> </v>
      </c>
      <c r="E195" s="548" t="str">
        <f>A!E195</f>
        <v>X</v>
      </c>
      <c r="F195" s="778" t="str">
        <f>A!F195</f>
        <v>Nej</v>
      </c>
      <c r="G195" s="781">
        <f>A!G195</f>
        <v>0</v>
      </c>
      <c r="H195" s="779">
        <f>A!H195</f>
        <v>0</v>
      </c>
      <c r="N195" s="414"/>
      <c r="O195" s="414"/>
      <c r="P195" s="414"/>
      <c r="Q195" s="412"/>
      <c r="R195" s="412"/>
      <c r="S195" s="412"/>
      <c r="T195" s="412"/>
      <c r="U195" s="412"/>
      <c r="V195" s="412"/>
      <c r="W195" s="412"/>
      <c r="X195" s="412"/>
      <c r="Y195" s="412"/>
      <c r="Z195" s="412"/>
      <c r="AA195" s="412"/>
      <c r="AB195" s="412"/>
      <c r="AC195" s="412"/>
      <c r="AD195" s="412"/>
      <c r="AE195" s="412"/>
      <c r="AF195" s="412"/>
      <c r="AG195" s="412"/>
      <c r="AH195" s="412"/>
      <c r="AI195" s="412"/>
      <c r="AJ195" s="412"/>
      <c r="AK195" s="412"/>
      <c r="AL195" s="412"/>
      <c r="AM195" s="412"/>
      <c r="AN195" s="412"/>
      <c r="AO195" s="412"/>
      <c r="AP195" s="412"/>
      <c r="AQ195" s="412"/>
      <c r="AR195" s="412"/>
      <c r="AS195" s="412"/>
      <c r="AT195" s="412"/>
      <c r="AU195" s="412"/>
      <c r="AV195" s="412"/>
      <c r="AW195" s="412"/>
      <c r="AX195" s="412"/>
      <c r="AY195" s="412"/>
      <c r="AZ195" s="412"/>
      <c r="BA195" s="412"/>
      <c r="BB195" s="412"/>
      <c r="BC195" s="412"/>
      <c r="BD195" s="412"/>
      <c r="BE195" s="412"/>
      <c r="BF195" s="412"/>
      <c r="BG195" s="412"/>
      <c r="BH195" s="412"/>
      <c r="BI195" s="412"/>
      <c r="BJ195" s="412"/>
      <c r="BK195" s="412"/>
      <c r="BL195" s="412"/>
      <c r="BM195" s="412"/>
      <c r="BN195" s="338"/>
      <c r="BO195" s="338"/>
      <c r="BP195" s="338"/>
      <c r="BQ195" s="338"/>
      <c r="BR195" s="338"/>
      <c r="BS195" s="338"/>
      <c r="BT195" s="338"/>
      <c r="BU195" s="338"/>
      <c r="BV195" s="338"/>
      <c r="BW195" s="338"/>
      <c r="BX195" s="338"/>
      <c r="BY195" s="338"/>
      <c r="BZ195" s="338"/>
      <c r="CA195" s="338"/>
      <c r="CB195" s="338"/>
      <c r="CC195" s="338"/>
      <c r="CD195" s="338"/>
      <c r="CE195" s="338"/>
      <c r="CF195" s="338"/>
    </row>
    <row r="196" spans="1:84" ht="16.5">
      <c r="A196" s="429"/>
      <c r="B196" s="430" t="s">
        <v>660</v>
      </c>
      <c r="C196" s="745">
        <f>A!C196</f>
        <v>0</v>
      </c>
      <c r="D196" s="548" t="str">
        <f>A!D196</f>
        <v> </v>
      </c>
      <c r="E196" s="548" t="str">
        <f>A!E196</f>
        <v>X</v>
      </c>
      <c r="F196" s="778" t="str">
        <f>A!F196</f>
        <v>Nej</v>
      </c>
      <c r="G196" s="781">
        <f>A!G196</f>
        <v>0</v>
      </c>
      <c r="H196" s="779">
        <f>A!H196</f>
        <v>0</v>
      </c>
      <c r="I196" s="429"/>
      <c r="J196" s="686" t="s">
        <v>74</v>
      </c>
      <c r="K196" s="687">
        <f>A!K196</f>
        <v>0</v>
      </c>
      <c r="N196" s="414"/>
      <c r="O196" s="414"/>
      <c r="P196" s="414"/>
      <c r="Q196" s="412"/>
      <c r="R196" s="412"/>
      <c r="S196" s="412"/>
      <c r="T196" s="412"/>
      <c r="U196" s="412"/>
      <c r="V196" s="412"/>
      <c r="W196" s="412"/>
      <c r="X196" s="412"/>
      <c r="Y196" s="412"/>
      <c r="Z196" s="412"/>
      <c r="AA196" s="412"/>
      <c r="AB196" s="412"/>
      <c r="AC196" s="412"/>
      <c r="AD196" s="412"/>
      <c r="AE196" s="412"/>
      <c r="AF196" s="412"/>
      <c r="AG196" s="412"/>
      <c r="AH196" s="412"/>
      <c r="AI196" s="412"/>
      <c r="AJ196" s="412"/>
      <c r="AK196" s="412"/>
      <c r="AL196" s="412"/>
      <c r="AM196" s="412"/>
      <c r="AN196" s="412"/>
      <c r="AO196" s="412"/>
      <c r="AP196" s="412"/>
      <c r="AQ196" s="412"/>
      <c r="AR196" s="412"/>
      <c r="AS196" s="412"/>
      <c r="AT196" s="412"/>
      <c r="AU196" s="412"/>
      <c r="AV196" s="412"/>
      <c r="AW196" s="412"/>
      <c r="AX196" s="412"/>
      <c r="AY196" s="412"/>
      <c r="AZ196" s="412"/>
      <c r="BA196" s="412"/>
      <c r="BB196" s="412"/>
      <c r="BC196" s="412"/>
      <c r="BD196" s="412"/>
      <c r="BE196" s="412"/>
      <c r="BF196" s="412"/>
      <c r="BG196" s="412"/>
      <c r="BH196" s="412"/>
      <c r="BI196" s="412"/>
      <c r="BJ196" s="412"/>
      <c r="BK196" s="412"/>
      <c r="BL196" s="412"/>
      <c r="BM196" s="412"/>
      <c r="BN196" s="338"/>
      <c r="BO196" s="338"/>
      <c r="BP196" s="338"/>
      <c r="BQ196" s="338"/>
      <c r="BR196" s="338"/>
      <c r="BS196" s="338"/>
      <c r="BT196" s="338"/>
      <c r="BU196" s="338"/>
      <c r="BV196" s="338"/>
      <c r="BW196" s="338"/>
      <c r="BX196" s="338"/>
      <c r="BY196" s="338"/>
      <c r="BZ196" s="338"/>
      <c r="CA196" s="338"/>
      <c r="CB196" s="338"/>
      <c r="CC196" s="338"/>
      <c r="CD196" s="338"/>
      <c r="CE196" s="338"/>
      <c r="CF196" s="338"/>
    </row>
    <row r="197" spans="1:84" ht="16.5">
      <c r="A197" s="429"/>
      <c r="B197" s="430" t="s">
        <v>961</v>
      </c>
      <c r="C197" s="745">
        <f>A!C197</f>
        <v>0</v>
      </c>
      <c r="D197" s="548" t="str">
        <f>A!D197</f>
        <v> </v>
      </c>
      <c r="E197" s="548" t="str">
        <f>A!E197</f>
        <v>X</v>
      </c>
      <c r="F197" s="778" t="str">
        <f>A!F197</f>
        <v>Nej</v>
      </c>
      <c r="G197" s="781">
        <f>A!G197</f>
        <v>0</v>
      </c>
      <c r="H197" s="779">
        <f>A!H197</f>
        <v>0</v>
      </c>
      <c r="I197" s="473"/>
      <c r="J197" s="473"/>
      <c r="K197" s="473"/>
      <c r="N197" s="414"/>
      <c r="O197" s="414"/>
      <c r="P197" s="414"/>
      <c r="Q197" s="412"/>
      <c r="R197" s="412" t="s">
        <v>388</v>
      </c>
      <c r="S197" s="412"/>
      <c r="T197" s="412"/>
      <c r="U197" s="412"/>
      <c r="V197" s="412"/>
      <c r="W197" s="412"/>
      <c r="X197" s="412"/>
      <c r="Y197" s="412"/>
      <c r="Z197" s="412"/>
      <c r="AA197" s="412"/>
      <c r="AB197" s="412"/>
      <c r="AC197" s="412"/>
      <c r="AD197" s="412"/>
      <c r="AE197" s="412"/>
      <c r="AF197" s="412"/>
      <c r="AG197" s="412"/>
      <c r="AH197" s="412"/>
      <c r="AI197" s="412"/>
      <c r="AJ197" s="412"/>
      <c r="AK197" s="412"/>
      <c r="AL197" s="412"/>
      <c r="AM197" s="412"/>
      <c r="AN197" s="412"/>
      <c r="AO197" s="412"/>
      <c r="AP197" s="412"/>
      <c r="AQ197" s="412"/>
      <c r="AR197" s="412"/>
      <c r="AS197" s="412"/>
      <c r="AT197" s="412"/>
      <c r="AU197" s="412"/>
      <c r="AV197" s="412"/>
      <c r="AW197" s="412"/>
      <c r="AX197" s="412"/>
      <c r="AY197" s="412"/>
      <c r="AZ197" s="412"/>
      <c r="BA197" s="412"/>
      <c r="BB197" s="412"/>
      <c r="BC197" s="412"/>
      <c r="BD197" s="412"/>
      <c r="BE197" s="412"/>
      <c r="BF197" s="412"/>
      <c r="BG197" s="412"/>
      <c r="BH197" s="412"/>
      <c r="BI197" s="412"/>
      <c r="BJ197" s="412"/>
      <c r="BK197" s="412"/>
      <c r="BL197" s="412"/>
      <c r="BM197" s="412"/>
      <c r="BN197" s="338"/>
      <c r="BO197" s="338"/>
      <c r="BP197" s="338"/>
      <c r="BQ197" s="338"/>
      <c r="BR197" s="338"/>
      <c r="BS197" s="338"/>
      <c r="BT197" s="338"/>
      <c r="BU197" s="338"/>
      <c r="BV197" s="338"/>
      <c r="BW197" s="338"/>
      <c r="BX197" s="338"/>
      <c r="BY197" s="338"/>
      <c r="BZ197" s="338"/>
      <c r="CA197" s="338"/>
      <c r="CB197" s="338"/>
      <c r="CC197" s="338"/>
      <c r="CD197" s="338"/>
      <c r="CE197" s="338"/>
      <c r="CF197" s="338"/>
    </row>
    <row r="198" spans="1:84" ht="12.75">
      <c r="A198" s="429"/>
      <c r="B198" s="430" t="s">
        <v>75</v>
      </c>
      <c r="C198" s="844">
        <f>A!C198</f>
        <v>0</v>
      </c>
      <c r="D198" s="548" t="str">
        <f>A!D198</f>
        <v> </v>
      </c>
      <c r="E198" s="548" t="str">
        <f>A!E198</f>
        <v>X</v>
      </c>
      <c r="F198" s="549" t="str">
        <f>A!F198</f>
        <v>Nej</v>
      </c>
      <c r="G198" s="780">
        <f>A!G198</f>
        <v>0</v>
      </c>
      <c r="H198" s="679">
        <f>A!H198</f>
        <v>0</v>
      </c>
      <c r="I198" s="473"/>
      <c r="J198" s="473"/>
      <c r="K198" s="473"/>
      <c r="L198" s="473"/>
      <c r="M198" s="414"/>
      <c r="N198" s="414"/>
      <c r="O198" s="414"/>
      <c r="P198" s="414"/>
      <c r="Q198" s="412"/>
      <c r="R198" s="412"/>
      <c r="S198" s="412"/>
      <c r="T198" s="412"/>
      <c r="U198" s="412"/>
      <c r="V198" s="412"/>
      <c r="W198" s="412"/>
      <c r="X198" s="412"/>
      <c r="Y198" s="412"/>
      <c r="Z198" s="412"/>
      <c r="AA198" s="412"/>
      <c r="AB198" s="412"/>
      <c r="AC198" s="412"/>
      <c r="AD198" s="412"/>
      <c r="AE198" s="412"/>
      <c r="AF198" s="412"/>
      <c r="AG198" s="412"/>
      <c r="AH198" s="412"/>
      <c r="AI198" s="412"/>
      <c r="AJ198" s="412"/>
      <c r="AK198" s="412"/>
      <c r="AL198" s="412"/>
      <c r="AM198" s="412"/>
      <c r="AN198" s="412"/>
      <c r="AO198" s="412"/>
      <c r="AP198" s="412"/>
      <c r="AQ198" s="412"/>
      <c r="AR198" s="412"/>
      <c r="AS198" s="412"/>
      <c r="AT198" s="412"/>
      <c r="AU198" s="412"/>
      <c r="AV198" s="412"/>
      <c r="AW198" s="412"/>
      <c r="AX198" s="412"/>
      <c r="AY198" s="412"/>
      <c r="AZ198" s="412"/>
      <c r="BA198" s="412"/>
      <c r="BB198" s="412"/>
      <c r="BC198" s="412"/>
      <c r="BD198" s="412"/>
      <c r="BE198" s="412"/>
      <c r="BF198" s="412"/>
      <c r="BG198" s="412"/>
      <c r="BH198" s="412"/>
      <c r="BI198" s="412"/>
      <c r="BJ198" s="412"/>
      <c r="BK198" s="412"/>
      <c r="BL198" s="412"/>
      <c r="BM198" s="412"/>
      <c r="BN198" s="338"/>
      <c r="BO198" s="338"/>
      <c r="BP198" s="338"/>
      <c r="BQ198" s="338"/>
      <c r="BR198" s="338"/>
      <c r="BS198" s="338"/>
      <c r="BT198" s="338"/>
      <c r="BU198" s="338"/>
      <c r="BV198" s="338"/>
      <c r="BW198" s="338"/>
      <c r="BX198" s="338"/>
      <c r="BY198" s="338"/>
      <c r="BZ198" s="338"/>
      <c r="CA198" s="338"/>
      <c r="CB198" s="338"/>
      <c r="CC198" s="338"/>
      <c r="CD198" s="338"/>
      <c r="CE198" s="338"/>
      <c r="CF198" s="338"/>
    </row>
    <row r="199" spans="1:84" ht="12.75">
      <c r="A199" s="405"/>
      <c r="B199" s="405"/>
      <c r="C199" s="405"/>
      <c r="D199" s="405"/>
      <c r="E199" s="405"/>
      <c r="F199" s="405"/>
      <c r="G199" s="405"/>
      <c r="H199" s="405"/>
      <c r="I199" s="414"/>
      <c r="J199" s="414"/>
      <c r="K199" s="414"/>
      <c r="L199" s="414"/>
      <c r="M199" s="414"/>
      <c r="N199" s="414"/>
      <c r="O199" s="414"/>
      <c r="P199" s="414"/>
      <c r="Q199" s="412"/>
      <c r="R199" s="412"/>
      <c r="S199" s="412"/>
      <c r="T199" s="412"/>
      <c r="U199" s="412"/>
      <c r="V199" s="412"/>
      <c r="W199" s="412"/>
      <c r="X199" s="412"/>
      <c r="Y199" s="412"/>
      <c r="Z199" s="412"/>
      <c r="AA199" s="412"/>
      <c r="AB199" s="412"/>
      <c r="AC199" s="412"/>
      <c r="AD199" s="412"/>
      <c r="AE199" s="412"/>
      <c r="AF199" s="412"/>
      <c r="AG199" s="412"/>
      <c r="AH199" s="412"/>
      <c r="AI199" s="412"/>
      <c r="AJ199" s="412"/>
      <c r="AK199" s="412"/>
      <c r="AL199" s="412"/>
      <c r="AM199" s="412"/>
      <c r="AN199" s="412"/>
      <c r="AO199" s="412"/>
      <c r="AP199" s="412"/>
      <c r="AQ199" s="412"/>
      <c r="AR199" s="412"/>
      <c r="AS199" s="412"/>
      <c r="AT199" s="412"/>
      <c r="AU199" s="412"/>
      <c r="AV199" s="412"/>
      <c r="AW199" s="412"/>
      <c r="AX199" s="412"/>
      <c r="AY199" s="412"/>
      <c r="AZ199" s="412"/>
      <c r="BA199" s="412"/>
      <c r="BB199" s="412"/>
      <c r="BC199" s="412"/>
      <c r="BD199" s="412"/>
      <c r="BE199" s="412"/>
      <c r="BF199" s="412"/>
      <c r="BG199" s="412"/>
      <c r="BH199" s="412"/>
      <c r="BI199" s="412"/>
      <c r="BJ199" s="412"/>
      <c r="BK199" s="412"/>
      <c r="BL199" s="412"/>
      <c r="BM199" s="412"/>
      <c r="BN199" s="338"/>
      <c r="BO199" s="338"/>
      <c r="BP199" s="338"/>
      <c r="BQ199" s="338"/>
      <c r="BR199" s="338"/>
      <c r="BS199" s="338"/>
      <c r="BT199" s="338"/>
      <c r="BU199" s="338"/>
      <c r="BV199" s="338"/>
      <c r="BW199" s="338"/>
      <c r="BX199" s="338"/>
      <c r="BY199" s="338"/>
      <c r="BZ199" s="338"/>
      <c r="CA199" s="338"/>
      <c r="CB199" s="338"/>
      <c r="CC199" s="338"/>
      <c r="CD199" s="338"/>
      <c r="CE199" s="338"/>
      <c r="CF199" s="338"/>
    </row>
    <row r="200" spans="1:84" ht="15">
      <c r="A200" s="690" t="s">
        <v>222</v>
      </c>
      <c r="B200" s="405"/>
      <c r="C200" s="405"/>
      <c r="D200" s="405"/>
      <c r="E200" s="405"/>
      <c r="F200" s="405"/>
      <c r="G200" s="691" t="s">
        <v>223</v>
      </c>
      <c r="H200" s="405"/>
      <c r="I200" s="405"/>
      <c r="J200" s="405"/>
      <c r="K200" s="405"/>
      <c r="L200" s="405"/>
      <c r="M200" s="405"/>
      <c r="N200" s="414"/>
      <c r="O200" s="414"/>
      <c r="P200" s="414"/>
      <c r="Q200" s="412"/>
      <c r="R200" s="412"/>
      <c r="S200" s="412"/>
      <c r="T200" s="412"/>
      <c r="U200" s="412"/>
      <c r="V200" s="412"/>
      <c r="W200" s="412"/>
      <c r="X200" s="412"/>
      <c r="Y200" s="412"/>
      <c r="Z200" s="412"/>
      <c r="AA200" s="412"/>
      <c r="AB200" s="412"/>
      <c r="AC200" s="412"/>
      <c r="AD200" s="412"/>
      <c r="AE200" s="412"/>
      <c r="AF200" s="412"/>
      <c r="AG200" s="412"/>
      <c r="AH200" s="412"/>
      <c r="AI200" s="412"/>
      <c r="AJ200" s="412"/>
      <c r="AK200" s="412"/>
      <c r="AL200" s="412"/>
      <c r="AM200" s="412"/>
      <c r="AN200" s="412"/>
      <c r="AO200" s="412"/>
      <c r="AP200" s="412"/>
      <c r="AQ200" s="412"/>
      <c r="AR200" s="412"/>
      <c r="AS200" s="412"/>
      <c r="AT200" s="412"/>
      <c r="AU200" s="412"/>
      <c r="AV200" s="412"/>
      <c r="AW200" s="412"/>
      <c r="AX200" s="412"/>
      <c r="AY200" s="412"/>
      <c r="AZ200" s="412"/>
      <c r="BA200" s="412"/>
      <c r="BB200" s="412"/>
      <c r="BC200" s="412"/>
      <c r="BD200" s="412"/>
      <c r="BE200" s="412"/>
      <c r="BF200" s="412"/>
      <c r="BG200" s="412"/>
      <c r="BH200" s="412"/>
      <c r="BI200" s="412"/>
      <c r="BJ200" s="412"/>
      <c r="BK200" s="412"/>
      <c r="BL200" s="412"/>
      <c r="BM200" s="412"/>
      <c r="BN200" s="338"/>
      <c r="BO200" s="338"/>
      <c r="BP200" s="338"/>
      <c r="BQ200" s="338"/>
      <c r="BR200" s="338"/>
      <c r="BS200" s="338"/>
      <c r="BT200" s="338"/>
      <c r="BU200" s="338"/>
      <c r="BV200" s="338"/>
      <c r="BW200" s="338"/>
      <c r="BX200" s="338"/>
      <c r="BY200" s="338"/>
      <c r="BZ200" s="338"/>
      <c r="CA200" s="338"/>
      <c r="CB200" s="338"/>
      <c r="CC200" s="338"/>
      <c r="CD200" s="338"/>
      <c r="CE200" s="338"/>
      <c r="CF200" s="338"/>
    </row>
    <row r="201" spans="1:84" ht="12.75">
      <c r="A201" s="462"/>
      <c r="B201" s="462"/>
      <c r="C201" s="462"/>
      <c r="D201" s="462"/>
      <c r="E201" s="462"/>
      <c r="F201" s="405"/>
      <c r="G201" s="405"/>
      <c r="H201" s="405"/>
      <c r="I201" s="405"/>
      <c r="J201" s="405"/>
      <c r="K201" s="405"/>
      <c r="L201" s="405"/>
      <c r="M201" s="405"/>
      <c r="N201" s="414"/>
      <c r="O201" s="414"/>
      <c r="P201" s="414"/>
      <c r="Q201" s="412"/>
      <c r="R201" s="412"/>
      <c r="S201" s="412"/>
      <c r="T201" s="412"/>
      <c r="U201" s="412"/>
      <c r="V201" s="412"/>
      <c r="W201" s="412"/>
      <c r="X201" s="412"/>
      <c r="Y201" s="412"/>
      <c r="Z201" s="412"/>
      <c r="AA201" s="412"/>
      <c r="AB201" s="412"/>
      <c r="AC201" s="412"/>
      <c r="AD201" s="412"/>
      <c r="AE201" s="412"/>
      <c r="AF201" s="412"/>
      <c r="AG201" s="412"/>
      <c r="AH201" s="412"/>
      <c r="AI201" s="412"/>
      <c r="AJ201" s="412"/>
      <c r="AK201" s="412"/>
      <c r="AL201" s="412"/>
      <c r="AM201" s="412"/>
      <c r="AN201" s="412"/>
      <c r="AO201" s="412"/>
      <c r="AP201" s="412"/>
      <c r="AQ201" s="412"/>
      <c r="AR201" s="412"/>
      <c r="AS201" s="412"/>
      <c r="AT201" s="412"/>
      <c r="AU201" s="412"/>
      <c r="AV201" s="412"/>
      <c r="AW201" s="412"/>
      <c r="AX201" s="412"/>
      <c r="AY201" s="412"/>
      <c r="AZ201" s="412"/>
      <c r="BA201" s="412"/>
      <c r="BB201" s="412"/>
      <c r="BC201" s="412"/>
      <c r="BD201" s="412"/>
      <c r="BE201" s="412"/>
      <c r="BF201" s="412"/>
      <c r="BG201" s="412"/>
      <c r="BH201" s="412"/>
      <c r="BI201" s="412"/>
      <c r="BJ201" s="412"/>
      <c r="BK201" s="412"/>
      <c r="BL201" s="412"/>
      <c r="BM201" s="412"/>
      <c r="BN201" s="338"/>
      <c r="BO201" s="338"/>
      <c r="BP201" s="338"/>
      <c r="BQ201" s="338"/>
      <c r="BR201" s="338"/>
      <c r="BS201" s="338"/>
      <c r="BT201" s="338"/>
      <c r="BU201" s="338"/>
      <c r="BV201" s="338"/>
      <c r="BW201" s="338"/>
      <c r="BX201" s="338"/>
      <c r="BY201" s="338"/>
      <c r="BZ201" s="338"/>
      <c r="CA201" s="338"/>
      <c r="CB201" s="338"/>
      <c r="CC201" s="338"/>
      <c r="CD201" s="338"/>
      <c r="CE201" s="338"/>
      <c r="CF201" s="338"/>
    </row>
    <row r="202" spans="1:84" ht="12.75">
      <c r="A202" s="402" t="s">
        <v>224</v>
      </c>
      <c r="B202" s="440"/>
      <c r="C202" s="440"/>
      <c r="D202" s="680" t="s">
        <v>1181</v>
      </c>
      <c r="E202" s="462"/>
      <c r="F202" s="405"/>
      <c r="G202" s="402" t="s">
        <v>615</v>
      </c>
      <c r="H202" s="440"/>
      <c r="I202" s="462"/>
      <c r="J202" s="462"/>
      <c r="K202" s="462"/>
      <c r="L202" s="405"/>
      <c r="M202" s="405"/>
      <c r="N202" s="414"/>
      <c r="O202" s="414"/>
      <c r="P202" s="414"/>
      <c r="Q202" s="412"/>
      <c r="R202" s="412"/>
      <c r="S202" s="412"/>
      <c r="T202" s="412"/>
      <c r="U202" s="412"/>
      <c r="V202" s="412"/>
      <c r="W202" s="412"/>
      <c r="X202" s="412"/>
      <c r="Y202" s="412"/>
      <c r="Z202" s="412"/>
      <c r="AA202" s="412"/>
      <c r="AB202" s="412"/>
      <c r="AC202" s="412"/>
      <c r="AD202" s="412"/>
      <c r="AE202" s="412"/>
      <c r="AF202" s="412"/>
      <c r="AG202" s="412"/>
      <c r="AH202" s="412"/>
      <c r="AI202" s="412"/>
      <c r="AJ202" s="412"/>
      <c r="AK202" s="412"/>
      <c r="AL202" s="412"/>
      <c r="AM202" s="412"/>
      <c r="AN202" s="412"/>
      <c r="AO202" s="412"/>
      <c r="AP202" s="412"/>
      <c r="AQ202" s="412"/>
      <c r="AR202" s="412"/>
      <c r="AS202" s="412"/>
      <c r="AT202" s="412"/>
      <c r="AU202" s="412"/>
      <c r="AV202" s="412"/>
      <c r="AW202" s="412"/>
      <c r="AX202" s="412"/>
      <c r="AY202" s="412"/>
      <c r="AZ202" s="412"/>
      <c r="BA202" s="412"/>
      <c r="BB202" s="412"/>
      <c r="BC202" s="412"/>
      <c r="BD202" s="412"/>
      <c r="BE202" s="412"/>
      <c r="BF202" s="412"/>
      <c r="BG202" s="412"/>
      <c r="BH202" s="412"/>
      <c r="BI202" s="412"/>
      <c r="BJ202" s="412"/>
      <c r="BK202" s="412"/>
      <c r="BL202" s="412"/>
      <c r="BM202" s="412"/>
      <c r="BN202" s="338"/>
      <c r="BO202" s="338"/>
      <c r="BP202" s="338"/>
      <c r="BQ202" s="338"/>
      <c r="BR202" s="338"/>
      <c r="BS202" s="338"/>
      <c r="BT202" s="338"/>
      <c r="BU202" s="338"/>
      <c r="BV202" s="338"/>
      <c r="BW202" s="338"/>
      <c r="BX202" s="338"/>
      <c r="BY202" s="338"/>
      <c r="BZ202" s="338"/>
      <c r="CA202" s="338"/>
      <c r="CB202" s="338"/>
      <c r="CC202" s="338"/>
      <c r="CD202" s="338"/>
      <c r="CE202" s="338"/>
      <c r="CF202" s="338"/>
    </row>
    <row r="203" spans="1:84" ht="12.75">
      <c r="A203" s="429"/>
      <c r="B203" s="547"/>
      <c r="C203" s="514" t="s">
        <v>616</v>
      </c>
      <c r="D203" s="845" t="e">
        <f>A!D203</f>
        <v>#DIV/0!</v>
      </c>
      <c r="E203" s="462"/>
      <c r="F203" s="405"/>
      <c r="G203" s="680"/>
      <c r="H203" s="692" t="s">
        <v>163</v>
      </c>
      <c r="I203" s="515">
        <f>A!I203</f>
        <v>0</v>
      </c>
      <c r="J203" s="694"/>
      <c r="K203" s="694"/>
      <c r="L203" s="695"/>
      <c r="M203" s="405"/>
      <c r="N203" s="414"/>
      <c r="O203" s="414"/>
      <c r="P203" s="414"/>
      <c r="Q203" s="412"/>
      <c r="R203" s="412"/>
      <c r="S203" s="412"/>
      <c r="T203" s="412"/>
      <c r="U203" s="412"/>
      <c r="V203" s="412"/>
      <c r="W203" s="412"/>
      <c r="X203" s="412"/>
      <c r="Y203" s="412"/>
      <c r="Z203" s="412"/>
      <c r="AA203" s="412"/>
      <c r="AB203" s="412"/>
      <c r="AC203" s="412"/>
      <c r="AD203" s="412"/>
      <c r="AE203" s="412"/>
      <c r="AF203" s="412"/>
      <c r="AG203" s="412"/>
      <c r="AH203" s="412"/>
      <c r="AI203" s="412"/>
      <c r="AJ203" s="412"/>
      <c r="AK203" s="412"/>
      <c r="AL203" s="412"/>
      <c r="AM203" s="412"/>
      <c r="AN203" s="412"/>
      <c r="AO203" s="412"/>
      <c r="AP203" s="412"/>
      <c r="AQ203" s="412"/>
      <c r="AR203" s="412"/>
      <c r="AS203" s="412"/>
      <c r="AT203" s="412"/>
      <c r="AU203" s="412"/>
      <c r="AV203" s="412"/>
      <c r="AW203" s="412"/>
      <c r="AX203" s="412"/>
      <c r="AY203" s="412"/>
      <c r="AZ203" s="412"/>
      <c r="BA203" s="412"/>
      <c r="BB203" s="412"/>
      <c r="BC203" s="412"/>
      <c r="BD203" s="412"/>
      <c r="BE203" s="412"/>
      <c r="BF203" s="412"/>
      <c r="BG203" s="412"/>
      <c r="BH203" s="412"/>
      <c r="BI203" s="412"/>
      <c r="BJ203" s="412"/>
      <c r="BK203" s="412"/>
      <c r="BL203" s="412"/>
      <c r="BM203" s="412"/>
      <c r="BN203" s="338"/>
      <c r="BO203" s="338"/>
      <c r="BP203" s="338"/>
      <c r="BQ203" s="338"/>
      <c r="BR203" s="338"/>
      <c r="BS203" s="338"/>
      <c r="BT203" s="338"/>
      <c r="BU203" s="338"/>
      <c r="BV203" s="338"/>
      <c r="BW203" s="338"/>
      <c r="BX203" s="338"/>
      <c r="BY203" s="338"/>
      <c r="BZ203" s="338"/>
      <c r="CA203" s="338"/>
      <c r="CB203" s="338"/>
      <c r="CC203" s="338"/>
      <c r="CD203" s="338"/>
      <c r="CE203" s="338"/>
      <c r="CF203" s="338"/>
    </row>
    <row r="204" spans="1:84" ht="12.75">
      <c r="A204" s="429"/>
      <c r="B204" s="547"/>
      <c r="C204" s="514" t="s">
        <v>1225</v>
      </c>
      <c r="D204" s="845">
        <f>A!D204</f>
        <v>0</v>
      </c>
      <c r="E204" s="462"/>
      <c r="F204" s="405"/>
      <c r="G204" s="429"/>
      <c r="H204" s="514" t="s">
        <v>617</v>
      </c>
      <c r="I204" s="734">
        <f>A!I204</f>
        <v>0</v>
      </c>
      <c r="J204" s="440"/>
      <c r="K204" s="440"/>
      <c r="L204" s="438"/>
      <c r="M204" s="405"/>
      <c r="N204" s="414"/>
      <c r="O204" s="414"/>
      <c r="P204" s="414"/>
      <c r="Q204" s="412"/>
      <c r="R204" s="412"/>
      <c r="S204" s="412"/>
      <c r="T204" s="412"/>
      <c r="U204" s="412"/>
      <c r="V204" s="412"/>
      <c r="W204" s="412"/>
      <c r="X204" s="412"/>
      <c r="Y204" s="412"/>
      <c r="Z204" s="412"/>
      <c r="AA204" s="412"/>
      <c r="AB204" s="412"/>
      <c r="AC204" s="412"/>
      <c r="AD204" s="412"/>
      <c r="AE204" s="412"/>
      <c r="AF204" s="412"/>
      <c r="AG204" s="412"/>
      <c r="AH204" s="412"/>
      <c r="AI204" s="412"/>
      <c r="AJ204" s="412"/>
      <c r="AK204" s="412"/>
      <c r="AL204" s="412"/>
      <c r="AM204" s="412"/>
      <c r="AN204" s="412"/>
      <c r="AO204" s="412"/>
      <c r="AP204" s="412"/>
      <c r="AQ204" s="412"/>
      <c r="AR204" s="412"/>
      <c r="AS204" s="412"/>
      <c r="AT204" s="412"/>
      <c r="AU204" s="412"/>
      <c r="AV204" s="412"/>
      <c r="AW204" s="412"/>
      <c r="AX204" s="412"/>
      <c r="AY204" s="412"/>
      <c r="AZ204" s="412"/>
      <c r="BA204" s="412"/>
      <c r="BB204" s="412"/>
      <c r="BC204" s="412"/>
      <c r="BD204" s="412"/>
      <c r="BE204" s="412"/>
      <c r="BF204" s="412"/>
      <c r="BG204" s="412"/>
      <c r="BH204" s="412"/>
      <c r="BI204" s="412"/>
      <c r="BJ204" s="412"/>
      <c r="BK204" s="412"/>
      <c r="BL204" s="412"/>
      <c r="BM204" s="412"/>
      <c r="BN204" s="338"/>
      <c r="BO204" s="338"/>
      <c r="BP204" s="338"/>
      <c r="BQ204" s="338"/>
      <c r="BR204" s="338"/>
      <c r="BS204" s="338"/>
      <c r="BT204" s="338"/>
      <c r="BU204" s="338"/>
      <c r="BV204" s="338"/>
      <c r="BW204" s="338"/>
      <c r="BX204" s="338"/>
      <c r="BY204" s="338"/>
      <c r="BZ204" s="338"/>
      <c r="CA204" s="338"/>
      <c r="CB204" s="338"/>
      <c r="CC204" s="338"/>
      <c r="CD204" s="338"/>
      <c r="CE204" s="338"/>
      <c r="CF204" s="338"/>
    </row>
    <row r="205" spans="1:84" ht="12.75">
      <c r="A205" s="429"/>
      <c r="B205" s="547"/>
      <c r="C205" s="514" t="s">
        <v>1226</v>
      </c>
      <c r="D205" s="845" t="e">
        <f>A!D205</f>
        <v>#DIV/0!</v>
      </c>
      <c r="E205" s="462"/>
      <c r="F205" s="405"/>
      <c r="G205" s="429"/>
      <c r="H205" s="514" t="s">
        <v>618</v>
      </c>
      <c r="I205" s="735">
        <f>A!I205</f>
        <v>0</v>
      </c>
      <c r="J205" s="552" t="s">
        <v>337</v>
      </c>
      <c r="K205" s="552" t="s">
        <v>360</v>
      </c>
      <c r="L205" s="552" t="s">
        <v>228</v>
      </c>
      <c r="M205" s="405"/>
      <c r="N205" s="414"/>
      <c r="O205" s="414"/>
      <c r="P205" s="414"/>
      <c r="Q205" s="412"/>
      <c r="R205" s="412"/>
      <c r="S205" s="412"/>
      <c r="T205" s="412"/>
      <c r="U205" s="412"/>
      <c r="V205" s="412"/>
      <c r="W205" s="412"/>
      <c r="X205" s="412"/>
      <c r="Y205" s="412"/>
      <c r="Z205" s="412"/>
      <c r="AA205" s="412"/>
      <c r="AB205" s="412"/>
      <c r="AC205" s="412"/>
      <c r="AD205" s="412"/>
      <c r="AE205" s="412"/>
      <c r="AF205" s="412"/>
      <c r="AG205" s="412"/>
      <c r="AH205" s="412"/>
      <c r="AI205" s="412"/>
      <c r="AJ205" s="412"/>
      <c r="AK205" s="412"/>
      <c r="AL205" s="412"/>
      <c r="AM205" s="412"/>
      <c r="AN205" s="412"/>
      <c r="AO205" s="412"/>
      <c r="AP205" s="412"/>
      <c r="AQ205" s="412"/>
      <c r="AR205" s="412"/>
      <c r="AS205" s="412"/>
      <c r="AT205" s="412"/>
      <c r="AU205" s="412"/>
      <c r="AV205" s="412"/>
      <c r="AW205" s="412"/>
      <c r="AX205" s="412"/>
      <c r="AY205" s="412"/>
      <c r="AZ205" s="412"/>
      <c r="BA205" s="412"/>
      <c r="BB205" s="412"/>
      <c r="BC205" s="412"/>
      <c r="BD205" s="412"/>
      <c r="BE205" s="412"/>
      <c r="BF205" s="412"/>
      <c r="BG205" s="412"/>
      <c r="BH205" s="412"/>
      <c r="BI205" s="412"/>
      <c r="BJ205" s="412"/>
      <c r="BK205" s="412"/>
      <c r="BL205" s="412"/>
      <c r="BM205" s="412"/>
      <c r="BN205" s="338"/>
      <c r="BO205" s="338"/>
      <c r="BP205" s="338"/>
      <c r="BQ205" s="338"/>
      <c r="BR205" s="338"/>
      <c r="BS205" s="338"/>
      <c r="BT205" s="338"/>
      <c r="BU205" s="338"/>
      <c r="BV205" s="338"/>
      <c r="BW205" s="338"/>
      <c r="BX205" s="338"/>
      <c r="BY205" s="338"/>
      <c r="BZ205" s="338"/>
      <c r="CA205" s="338"/>
      <c r="CB205" s="338"/>
      <c r="CC205" s="338"/>
      <c r="CD205" s="338"/>
      <c r="CE205" s="338"/>
      <c r="CF205" s="338"/>
    </row>
    <row r="206" spans="1:84" ht="12.75">
      <c r="A206" s="429"/>
      <c r="B206" s="547"/>
      <c r="C206" s="514" t="s">
        <v>949</v>
      </c>
      <c r="D206" s="845">
        <f>A!D206</f>
        <v>0</v>
      </c>
      <c r="E206" s="462"/>
      <c r="F206" s="405"/>
      <c r="G206" s="429"/>
      <c r="H206" s="514" t="s">
        <v>229</v>
      </c>
      <c r="I206" s="657"/>
      <c r="J206" s="733">
        <f>A!J206</f>
        <v>0</v>
      </c>
      <c r="K206" s="733">
        <f>A!K206</f>
        <v>0</v>
      </c>
      <c r="L206" s="733">
        <f>A!L206</f>
        <v>0</v>
      </c>
      <c r="M206" s="405"/>
      <c r="N206" s="414"/>
      <c r="O206" s="414"/>
      <c r="P206" s="414"/>
      <c r="Q206" s="412"/>
      <c r="R206" s="412"/>
      <c r="S206" s="412"/>
      <c r="T206" s="412"/>
      <c r="U206" s="412"/>
      <c r="V206" s="412"/>
      <c r="W206" s="412"/>
      <c r="X206" s="412"/>
      <c r="Y206" s="412"/>
      <c r="Z206" s="412"/>
      <c r="AA206" s="412"/>
      <c r="AB206" s="412"/>
      <c r="AC206" s="412"/>
      <c r="AD206" s="412"/>
      <c r="AE206" s="412"/>
      <c r="AF206" s="412"/>
      <c r="AG206" s="412"/>
      <c r="AH206" s="412"/>
      <c r="AI206" s="412"/>
      <c r="AJ206" s="412"/>
      <c r="AK206" s="412"/>
      <c r="AL206" s="412"/>
      <c r="AM206" s="412"/>
      <c r="AN206" s="412"/>
      <c r="AO206" s="412"/>
      <c r="AP206" s="412"/>
      <c r="AQ206" s="412"/>
      <c r="AR206" s="412"/>
      <c r="AS206" s="412"/>
      <c r="AT206" s="412"/>
      <c r="AU206" s="412"/>
      <c r="AV206" s="412"/>
      <c r="AW206" s="412"/>
      <c r="AX206" s="412"/>
      <c r="AY206" s="412"/>
      <c r="AZ206" s="412"/>
      <c r="BA206" s="412"/>
      <c r="BB206" s="412"/>
      <c r="BC206" s="412"/>
      <c r="BD206" s="412"/>
      <c r="BE206" s="412"/>
      <c r="BF206" s="412"/>
      <c r="BG206" s="412"/>
      <c r="BH206" s="412"/>
      <c r="BI206" s="412"/>
      <c r="BJ206" s="412"/>
      <c r="BK206" s="412"/>
      <c r="BL206" s="412"/>
      <c r="BM206" s="412"/>
      <c r="BN206" s="338"/>
      <c r="BO206" s="338"/>
      <c r="BP206" s="338"/>
      <c r="BQ206" s="338"/>
      <c r="BR206" s="338"/>
      <c r="BS206" s="338"/>
      <c r="BT206" s="338"/>
      <c r="BU206" s="338"/>
      <c r="BV206" s="338"/>
      <c r="BW206" s="338"/>
      <c r="BX206" s="338"/>
      <c r="BY206" s="338"/>
      <c r="BZ206" s="338"/>
      <c r="CA206" s="338"/>
      <c r="CB206" s="338"/>
      <c r="CC206" s="338"/>
      <c r="CD206" s="338"/>
      <c r="CE206" s="338"/>
      <c r="CF206" s="338"/>
    </row>
    <row r="207" spans="1:84" ht="12.75">
      <c r="A207" s="440"/>
      <c r="B207" s="440"/>
      <c r="C207" s="440"/>
      <c r="D207" s="440"/>
      <c r="E207" s="440"/>
      <c r="F207" s="405"/>
      <c r="G207" s="412"/>
      <c r="H207" s="412"/>
      <c r="I207" s="412"/>
      <c r="J207" s="412"/>
      <c r="K207" s="412"/>
      <c r="L207" s="438"/>
      <c r="M207" s="405"/>
      <c r="N207" s="414"/>
      <c r="O207" s="414"/>
      <c r="P207" s="414"/>
      <c r="Q207" s="412"/>
      <c r="R207" s="412"/>
      <c r="S207" s="412"/>
      <c r="T207" s="412"/>
      <c r="U207" s="412"/>
      <c r="V207" s="412"/>
      <c r="W207" s="412"/>
      <c r="X207" s="412"/>
      <c r="Y207" s="412"/>
      <c r="Z207" s="412"/>
      <c r="AA207" s="412"/>
      <c r="AB207" s="412"/>
      <c r="AC207" s="412"/>
      <c r="AD207" s="412"/>
      <c r="AE207" s="412"/>
      <c r="AF207" s="412"/>
      <c r="AG207" s="412"/>
      <c r="AH207" s="412"/>
      <c r="AI207" s="412"/>
      <c r="AJ207" s="412"/>
      <c r="AK207" s="412"/>
      <c r="AL207" s="412"/>
      <c r="AM207" s="412"/>
      <c r="AN207" s="412"/>
      <c r="AO207" s="412"/>
      <c r="AP207" s="412"/>
      <c r="AQ207" s="412"/>
      <c r="AR207" s="412"/>
      <c r="AS207" s="412"/>
      <c r="AT207" s="412"/>
      <c r="AU207" s="412"/>
      <c r="AV207" s="412"/>
      <c r="AW207" s="412"/>
      <c r="AX207" s="412"/>
      <c r="AY207" s="412"/>
      <c r="AZ207" s="412"/>
      <c r="BA207" s="412"/>
      <c r="BB207" s="412"/>
      <c r="BC207" s="412"/>
      <c r="BD207" s="412"/>
      <c r="BE207" s="412"/>
      <c r="BF207" s="412"/>
      <c r="BG207" s="412"/>
      <c r="BH207" s="412"/>
      <c r="BI207" s="412"/>
      <c r="BJ207" s="412"/>
      <c r="BK207" s="412"/>
      <c r="BL207" s="412"/>
      <c r="BM207" s="412"/>
      <c r="BN207" s="338"/>
      <c r="BO207" s="338"/>
      <c r="BP207" s="338"/>
      <c r="BQ207" s="338"/>
      <c r="BR207" s="338"/>
      <c r="BS207" s="338"/>
      <c r="BT207" s="338"/>
      <c r="BU207" s="338"/>
      <c r="BV207" s="338"/>
      <c r="BW207" s="338"/>
      <c r="BX207" s="338"/>
      <c r="BY207" s="338"/>
      <c r="BZ207" s="338"/>
      <c r="CA207" s="338"/>
      <c r="CB207" s="338"/>
      <c r="CC207" s="338"/>
      <c r="CD207" s="338"/>
      <c r="CE207" s="338"/>
      <c r="CF207" s="338"/>
    </row>
    <row r="208" spans="1:84" ht="12.75">
      <c r="A208" s="402" t="s">
        <v>547</v>
      </c>
      <c r="B208" s="440"/>
      <c r="C208" s="440"/>
      <c r="D208" s="440"/>
      <c r="E208" s="462"/>
      <c r="F208" s="405"/>
      <c r="G208" s="402" t="s">
        <v>266</v>
      </c>
      <c r="H208" s="440"/>
      <c r="I208" s="462"/>
      <c r="J208" s="462"/>
      <c r="K208" s="440"/>
      <c r="L208" s="438"/>
      <c r="M208" s="405"/>
      <c r="N208" s="414"/>
      <c r="O208" s="414"/>
      <c r="P208" s="414"/>
      <c r="Q208" s="412"/>
      <c r="R208" s="412"/>
      <c r="S208" s="412"/>
      <c r="T208" s="412"/>
      <c r="U208" s="412"/>
      <c r="V208" s="412"/>
      <c r="W208" s="412"/>
      <c r="X208" s="412"/>
      <c r="Y208" s="412"/>
      <c r="Z208" s="412"/>
      <c r="AA208" s="412"/>
      <c r="AB208" s="412"/>
      <c r="AC208" s="412"/>
      <c r="AD208" s="412"/>
      <c r="AE208" s="412"/>
      <c r="AF208" s="412"/>
      <c r="AG208" s="412"/>
      <c r="AH208" s="412"/>
      <c r="AI208" s="412"/>
      <c r="AJ208" s="412"/>
      <c r="AK208" s="412"/>
      <c r="AL208" s="412"/>
      <c r="AM208" s="412"/>
      <c r="AN208" s="412"/>
      <c r="AO208" s="412"/>
      <c r="AP208" s="412"/>
      <c r="AQ208" s="412"/>
      <c r="AR208" s="412"/>
      <c r="AS208" s="412"/>
      <c r="AT208" s="412"/>
      <c r="AU208" s="412"/>
      <c r="AV208" s="412"/>
      <c r="AW208" s="412"/>
      <c r="AX208" s="412"/>
      <c r="AY208" s="412"/>
      <c r="AZ208" s="412"/>
      <c r="BA208" s="412"/>
      <c r="BB208" s="412"/>
      <c r="BC208" s="412"/>
      <c r="BD208" s="412"/>
      <c r="BE208" s="412"/>
      <c r="BF208" s="412"/>
      <c r="BG208" s="412"/>
      <c r="BH208" s="412"/>
      <c r="BI208" s="412"/>
      <c r="BJ208" s="412"/>
      <c r="BK208" s="412"/>
      <c r="BL208" s="412"/>
      <c r="BM208" s="412"/>
      <c r="BN208" s="338"/>
      <c r="BO208" s="338"/>
      <c r="BP208" s="338"/>
      <c r="BQ208" s="338"/>
      <c r="BR208" s="338"/>
      <c r="BS208" s="338"/>
      <c r="BT208" s="338"/>
      <c r="BU208" s="338"/>
      <c r="BV208" s="338"/>
      <c r="BW208" s="338"/>
      <c r="BX208" s="338"/>
      <c r="BY208" s="338"/>
      <c r="BZ208" s="338"/>
      <c r="CA208" s="338"/>
      <c r="CB208" s="338"/>
      <c r="CC208" s="338"/>
      <c r="CD208" s="338"/>
      <c r="CE208" s="338"/>
      <c r="CF208" s="338"/>
    </row>
    <row r="209" spans="1:84" ht="12.75">
      <c r="A209" s="429"/>
      <c r="B209" s="547"/>
      <c r="C209" s="547"/>
      <c r="D209" s="514" t="s">
        <v>258</v>
      </c>
      <c r="E209" s="845">
        <f>A!E209</f>
        <v>0</v>
      </c>
      <c r="F209" s="405"/>
      <c r="G209" s="429"/>
      <c r="H209" s="547"/>
      <c r="I209" s="517" t="s">
        <v>163</v>
      </c>
      <c r="J209" s="515">
        <f>A!J209</f>
        <v>0</v>
      </c>
      <c r="K209" s="558"/>
      <c r="L209" s="695"/>
      <c r="M209" s="405"/>
      <c r="N209" s="414"/>
      <c r="O209" s="414"/>
      <c r="P209" s="414"/>
      <c r="Q209" s="412"/>
      <c r="R209" s="412"/>
      <c r="S209" s="412"/>
      <c r="T209" s="412"/>
      <c r="U209" s="412"/>
      <c r="V209" s="412"/>
      <c r="W209" s="412"/>
      <c r="X209" s="412"/>
      <c r="Y209" s="412"/>
      <c r="Z209" s="412"/>
      <c r="AA209" s="412"/>
      <c r="AB209" s="412"/>
      <c r="AC209" s="412"/>
      <c r="AD209" s="412"/>
      <c r="AE209" s="412"/>
      <c r="AF209" s="412"/>
      <c r="AG209" s="412"/>
      <c r="AH209" s="412"/>
      <c r="AI209" s="412"/>
      <c r="AJ209" s="412"/>
      <c r="AK209" s="412"/>
      <c r="AL209" s="412"/>
      <c r="AM209" s="412"/>
      <c r="AN209" s="412"/>
      <c r="AO209" s="412"/>
      <c r="AP209" s="412"/>
      <c r="AQ209" s="412"/>
      <c r="AR209" s="412"/>
      <c r="AS209" s="412"/>
      <c r="AT209" s="412"/>
      <c r="AU209" s="412"/>
      <c r="AV209" s="412"/>
      <c r="AW209" s="412"/>
      <c r="AX209" s="412"/>
      <c r="AY209" s="412"/>
      <c r="AZ209" s="412"/>
      <c r="BA209" s="412"/>
      <c r="BB209" s="412"/>
      <c r="BC209" s="412"/>
      <c r="BD209" s="412"/>
      <c r="BE209" s="412"/>
      <c r="BF209" s="412"/>
      <c r="BG209" s="412"/>
      <c r="BH209" s="412"/>
      <c r="BI209" s="412"/>
      <c r="BJ209" s="412"/>
      <c r="BK209" s="412"/>
      <c r="BL209" s="412"/>
      <c r="BM209" s="412"/>
      <c r="BN209" s="338"/>
      <c r="BO209" s="338"/>
      <c r="BP209" s="338"/>
      <c r="BQ209" s="338"/>
      <c r="BR209" s="338"/>
      <c r="BS209" s="338"/>
      <c r="BT209" s="338"/>
      <c r="BU209" s="338"/>
      <c r="BV209" s="338"/>
      <c r="BW209" s="338"/>
      <c r="BX209" s="338"/>
      <c r="BY209" s="338"/>
      <c r="BZ209" s="338"/>
      <c r="CA209" s="338"/>
      <c r="CB209" s="338"/>
      <c r="CC209" s="338"/>
      <c r="CD209" s="338"/>
      <c r="CE209" s="338"/>
      <c r="CF209" s="338"/>
    </row>
    <row r="210" spans="1:84" ht="12.75">
      <c r="A210" s="429"/>
      <c r="B210" s="547"/>
      <c r="C210" s="547"/>
      <c r="D210" s="514" t="s">
        <v>240</v>
      </c>
      <c r="E210" s="845">
        <f>A!E210</f>
        <v>0</v>
      </c>
      <c r="F210" s="405"/>
      <c r="G210" s="429"/>
      <c r="H210" s="547"/>
      <c r="I210" s="514" t="s">
        <v>404</v>
      </c>
      <c r="J210" s="734">
        <f>A!J210</f>
        <v>0</v>
      </c>
      <c r="K210" s="462"/>
      <c r="L210" s="405"/>
      <c r="M210" s="405"/>
      <c r="N210" s="414"/>
      <c r="O210" s="414"/>
      <c r="P210" s="414"/>
      <c r="Q210" s="412"/>
      <c r="R210" s="412"/>
      <c r="S210" s="412"/>
      <c r="T210" s="412"/>
      <c r="U210" s="412"/>
      <c r="V210" s="412"/>
      <c r="W210" s="412"/>
      <c r="X210" s="412"/>
      <c r="Y210" s="412"/>
      <c r="Z210" s="412"/>
      <c r="AA210" s="412"/>
      <c r="AB210" s="412"/>
      <c r="AC210" s="412"/>
      <c r="AD210" s="412"/>
      <c r="AE210" s="412"/>
      <c r="AF210" s="412"/>
      <c r="AG210" s="412"/>
      <c r="AH210" s="412"/>
      <c r="AI210" s="412"/>
      <c r="AJ210" s="412"/>
      <c r="AK210" s="412"/>
      <c r="AL210" s="412"/>
      <c r="AM210" s="412"/>
      <c r="AN210" s="412"/>
      <c r="AO210" s="412"/>
      <c r="AP210" s="412"/>
      <c r="AQ210" s="412"/>
      <c r="AR210" s="412"/>
      <c r="AS210" s="412"/>
      <c r="AT210" s="412"/>
      <c r="AU210" s="412"/>
      <c r="AV210" s="412"/>
      <c r="AW210" s="412"/>
      <c r="AX210" s="412"/>
      <c r="AY210" s="412"/>
      <c r="AZ210" s="412"/>
      <c r="BA210" s="412"/>
      <c r="BB210" s="412"/>
      <c r="BC210" s="412"/>
      <c r="BD210" s="412"/>
      <c r="BE210" s="412"/>
      <c r="BF210" s="412"/>
      <c r="BG210" s="412"/>
      <c r="BH210" s="412"/>
      <c r="BI210" s="412"/>
      <c r="BJ210" s="412"/>
      <c r="BK210" s="412"/>
      <c r="BL210" s="412"/>
      <c r="BM210" s="412"/>
      <c r="BN210" s="338"/>
      <c r="BO210" s="338"/>
      <c r="BP210" s="338"/>
      <c r="BQ210" s="338"/>
      <c r="BR210" s="338"/>
      <c r="BS210" s="338"/>
      <c r="BT210" s="338"/>
      <c r="BU210" s="338"/>
      <c r="BV210" s="338"/>
      <c r="BW210" s="338"/>
      <c r="BX210" s="338"/>
      <c r="BY210" s="338"/>
      <c r="BZ210" s="338"/>
      <c r="CA210" s="338"/>
      <c r="CB210" s="338"/>
      <c r="CC210" s="338"/>
      <c r="CD210" s="338"/>
      <c r="CE210" s="338"/>
      <c r="CF210" s="338"/>
    </row>
    <row r="211" spans="1:84" ht="12.75">
      <c r="A211" s="462"/>
      <c r="B211" s="462"/>
      <c r="C211" s="462"/>
      <c r="D211" s="462"/>
      <c r="E211" s="462"/>
      <c r="F211" s="405"/>
      <c r="G211" s="405"/>
      <c r="H211" s="405"/>
      <c r="I211" s="405"/>
      <c r="J211" s="405"/>
      <c r="K211" s="405"/>
      <c r="L211" s="405"/>
      <c r="M211" s="405"/>
      <c r="N211" s="414"/>
      <c r="O211" s="414"/>
      <c r="P211" s="414"/>
      <c r="Q211" s="412"/>
      <c r="R211" s="412"/>
      <c r="S211" s="412"/>
      <c r="T211" s="412"/>
      <c r="U211" s="412"/>
      <c r="V211" s="412"/>
      <c r="W211" s="412"/>
      <c r="X211" s="412"/>
      <c r="Y211" s="412"/>
      <c r="Z211" s="412"/>
      <c r="AA211" s="412"/>
      <c r="AB211" s="412"/>
      <c r="AC211" s="412"/>
      <c r="AD211" s="412"/>
      <c r="AE211" s="412"/>
      <c r="AF211" s="412"/>
      <c r="AG211" s="412"/>
      <c r="AH211" s="412"/>
      <c r="AI211" s="412"/>
      <c r="AJ211" s="412"/>
      <c r="AK211" s="412"/>
      <c r="AL211" s="412"/>
      <c r="AM211" s="412"/>
      <c r="AN211" s="412"/>
      <c r="AO211" s="412"/>
      <c r="AP211" s="412"/>
      <c r="AQ211" s="412"/>
      <c r="AR211" s="412"/>
      <c r="AS211" s="412"/>
      <c r="AT211" s="412"/>
      <c r="AU211" s="412"/>
      <c r="AV211" s="412"/>
      <c r="AW211" s="412"/>
      <c r="AX211" s="412"/>
      <c r="AY211" s="412"/>
      <c r="AZ211" s="412"/>
      <c r="BA211" s="412"/>
      <c r="BB211" s="412"/>
      <c r="BC211" s="412"/>
      <c r="BD211" s="412"/>
      <c r="BE211" s="412"/>
      <c r="BF211" s="412"/>
      <c r="BG211" s="412"/>
      <c r="BH211" s="412"/>
      <c r="BI211" s="412"/>
      <c r="BJ211" s="412"/>
      <c r="BK211" s="412"/>
      <c r="BL211" s="412"/>
      <c r="BM211" s="412"/>
      <c r="BN211" s="338"/>
      <c r="BO211" s="338"/>
      <c r="BP211" s="338"/>
      <c r="BQ211" s="338"/>
      <c r="BR211" s="338"/>
      <c r="BS211" s="338"/>
      <c r="BT211" s="338"/>
      <c r="BU211" s="338"/>
      <c r="BV211" s="338"/>
      <c r="BW211" s="338"/>
      <c r="BX211" s="338"/>
      <c r="BY211" s="338"/>
      <c r="BZ211" s="338"/>
      <c r="CA211" s="338"/>
      <c r="CB211" s="338"/>
      <c r="CC211" s="338"/>
      <c r="CD211" s="338"/>
      <c r="CE211" s="338"/>
      <c r="CF211" s="338"/>
    </row>
    <row r="212" spans="1:84" ht="16.5">
      <c r="A212" s="402" t="s">
        <v>594</v>
      </c>
      <c r="B212" s="440"/>
      <c r="C212" s="440"/>
      <c r="D212" s="440"/>
      <c r="E212" s="545" t="s">
        <v>47</v>
      </c>
      <c r="F212" s="545" t="s">
        <v>1269</v>
      </c>
      <c r="G212" s="405"/>
      <c r="H212" s="405"/>
      <c r="I212" s="405"/>
      <c r="J212" s="405"/>
      <c r="K212" s="405"/>
      <c r="L212" s="405"/>
      <c r="M212" s="405"/>
      <c r="N212" s="414"/>
      <c r="O212" s="414"/>
      <c r="P212" s="414"/>
      <c r="Q212" s="412"/>
      <c r="R212" s="412"/>
      <c r="S212" s="412"/>
      <c r="T212" s="412"/>
      <c r="U212" s="412"/>
      <c r="V212" s="412"/>
      <c r="W212" s="412"/>
      <c r="X212" s="412"/>
      <c r="Y212" s="412"/>
      <c r="Z212" s="412"/>
      <c r="AA212" s="412"/>
      <c r="AB212" s="412"/>
      <c r="AC212" s="412"/>
      <c r="AD212" s="412"/>
      <c r="AE212" s="412"/>
      <c r="AF212" s="412"/>
      <c r="AG212" s="412"/>
      <c r="AH212" s="412"/>
      <c r="AI212" s="412"/>
      <c r="AJ212" s="412"/>
      <c r="AK212" s="412"/>
      <c r="AL212" s="412"/>
      <c r="AM212" s="412"/>
      <c r="AN212" s="412"/>
      <c r="AO212" s="412"/>
      <c r="AP212" s="412"/>
      <c r="AQ212" s="412"/>
      <c r="AR212" s="412"/>
      <c r="AS212" s="412"/>
      <c r="AT212" s="412"/>
      <c r="AU212" s="412"/>
      <c r="AV212" s="412"/>
      <c r="AW212" s="412"/>
      <c r="AX212" s="412"/>
      <c r="AY212" s="412"/>
      <c r="AZ212" s="412"/>
      <c r="BA212" s="412"/>
      <c r="BB212" s="412"/>
      <c r="BC212" s="412"/>
      <c r="BD212" s="412"/>
      <c r="BE212" s="412"/>
      <c r="BF212" s="412"/>
      <c r="BG212" s="412"/>
      <c r="BH212" s="412"/>
      <c r="BI212" s="412"/>
      <c r="BJ212" s="412"/>
      <c r="BK212" s="412"/>
      <c r="BL212" s="412"/>
      <c r="BM212" s="412"/>
      <c r="BN212" s="338"/>
      <c r="BO212" s="338"/>
      <c r="BP212" s="338"/>
      <c r="BQ212" s="338"/>
      <c r="BR212" s="338"/>
      <c r="BS212" s="338"/>
      <c r="BT212" s="338"/>
      <c r="BU212" s="338"/>
      <c r="BV212" s="338"/>
      <c r="BW212" s="338"/>
      <c r="BX212" s="338"/>
      <c r="BY212" s="338"/>
      <c r="BZ212" s="338"/>
      <c r="CA212" s="338"/>
      <c r="CB212" s="338"/>
      <c r="CC212" s="338"/>
      <c r="CD212" s="338"/>
      <c r="CE212" s="338"/>
      <c r="CF212" s="338"/>
    </row>
    <row r="213" spans="1:84" ht="16.5">
      <c r="A213" s="429"/>
      <c r="B213" s="547"/>
      <c r="C213" s="547"/>
      <c r="D213" s="514" t="s">
        <v>593</v>
      </c>
      <c r="E213" s="846" t="e">
        <f>A!E213</f>
        <v>#DIV/0!</v>
      </c>
      <c r="F213" s="847">
        <f>A!F213</f>
        <v>20</v>
      </c>
      <c r="G213" s="429"/>
      <c r="H213" s="547"/>
      <c r="I213" s="547"/>
      <c r="J213" s="430" t="s">
        <v>696</v>
      </c>
      <c r="K213" s="699">
        <f>A!K213</f>
        <v>0</v>
      </c>
      <c r="L213" s="405"/>
      <c r="M213" s="405"/>
      <c r="N213" s="414"/>
      <c r="O213" s="414"/>
      <c r="P213" s="414"/>
      <c r="Q213" s="412"/>
      <c r="R213" s="412"/>
      <c r="S213" s="412"/>
      <c r="T213" s="412"/>
      <c r="U213" s="412"/>
      <c r="V213" s="412"/>
      <c r="W213" s="412"/>
      <c r="X213" s="412"/>
      <c r="Y213" s="412"/>
      <c r="Z213" s="412"/>
      <c r="AA213" s="412"/>
      <c r="AB213" s="412"/>
      <c r="AC213" s="412"/>
      <c r="AD213" s="412"/>
      <c r="AE213" s="412"/>
      <c r="AF213" s="412"/>
      <c r="AG213" s="412"/>
      <c r="AH213" s="412"/>
      <c r="AI213" s="412"/>
      <c r="AJ213" s="412"/>
      <c r="AK213" s="412"/>
      <c r="AL213" s="412"/>
      <c r="AM213" s="412"/>
      <c r="AN213" s="412"/>
      <c r="AO213" s="412"/>
      <c r="AP213" s="412"/>
      <c r="AQ213" s="412"/>
      <c r="AR213" s="412"/>
      <c r="AS213" s="412"/>
      <c r="AT213" s="412"/>
      <c r="AU213" s="412"/>
      <c r="AV213" s="412"/>
      <c r="AW213" s="412"/>
      <c r="AX213" s="412"/>
      <c r="AY213" s="412"/>
      <c r="AZ213" s="412"/>
      <c r="BA213" s="412"/>
      <c r="BB213" s="412"/>
      <c r="BC213" s="412"/>
      <c r="BD213" s="412"/>
      <c r="BE213" s="412"/>
      <c r="BF213" s="412"/>
      <c r="BG213" s="412"/>
      <c r="BH213" s="412"/>
      <c r="BI213" s="412"/>
      <c r="BJ213" s="412"/>
      <c r="BK213" s="412"/>
      <c r="BL213" s="412"/>
      <c r="BM213" s="412"/>
      <c r="BN213" s="338"/>
      <c r="BO213" s="338"/>
      <c r="BP213" s="338"/>
      <c r="BQ213" s="338"/>
      <c r="BR213" s="338"/>
      <c r="BS213" s="338"/>
      <c r="BT213" s="338"/>
      <c r="BU213" s="338"/>
      <c r="BV213" s="338"/>
      <c r="BW213" s="338"/>
      <c r="BX213" s="338"/>
      <c r="BY213" s="338"/>
      <c r="BZ213" s="338"/>
      <c r="CA213" s="338"/>
      <c r="CB213" s="338"/>
      <c r="CC213" s="338"/>
      <c r="CD213" s="338"/>
      <c r="CE213" s="338"/>
      <c r="CF213" s="338"/>
    </row>
    <row r="214" spans="1:84" ht="16.5">
      <c r="A214" s="429"/>
      <c r="B214" s="547"/>
      <c r="C214" s="547"/>
      <c r="D214" s="514" t="s">
        <v>498</v>
      </c>
      <c r="E214" s="846">
        <f>A!E214</f>
        <v>75.5</v>
      </c>
      <c r="F214" s="848">
        <f>A!F214</f>
        <v>0</v>
      </c>
      <c r="G214" s="429"/>
      <c r="H214" s="547"/>
      <c r="I214" s="547"/>
      <c r="J214" s="430" t="s">
        <v>697</v>
      </c>
      <c r="K214" s="699">
        <f>A!K214</f>
        <v>0</v>
      </c>
      <c r="L214" s="405"/>
      <c r="M214" s="405"/>
      <c r="N214" s="414"/>
      <c r="O214" s="414"/>
      <c r="P214" s="414"/>
      <c r="Q214" s="412"/>
      <c r="R214" s="412"/>
      <c r="S214" s="412"/>
      <c r="T214" s="412"/>
      <c r="U214" s="412"/>
      <c r="V214" s="412"/>
      <c r="W214" s="412"/>
      <c r="X214" s="412"/>
      <c r="Y214" s="412"/>
      <c r="Z214" s="412"/>
      <c r="AA214" s="412"/>
      <c r="AB214" s="412"/>
      <c r="AC214" s="412"/>
      <c r="AD214" s="412"/>
      <c r="AE214" s="412"/>
      <c r="AF214" s="412"/>
      <c r="AG214" s="412"/>
      <c r="AH214" s="412"/>
      <c r="AI214" s="412"/>
      <c r="AJ214" s="412"/>
      <c r="AK214" s="412"/>
      <c r="AL214" s="412"/>
      <c r="AM214" s="412"/>
      <c r="AN214" s="412"/>
      <c r="AO214" s="412"/>
      <c r="AP214" s="412"/>
      <c r="AQ214" s="412"/>
      <c r="AR214" s="412"/>
      <c r="AS214" s="412"/>
      <c r="AT214" s="412"/>
      <c r="AU214" s="412"/>
      <c r="AV214" s="412"/>
      <c r="AW214" s="412"/>
      <c r="AX214" s="412"/>
      <c r="AY214" s="412"/>
      <c r="AZ214" s="412"/>
      <c r="BA214" s="412"/>
      <c r="BB214" s="412"/>
      <c r="BC214" s="412"/>
      <c r="BD214" s="412"/>
      <c r="BE214" s="412"/>
      <c r="BF214" s="412"/>
      <c r="BG214" s="412"/>
      <c r="BH214" s="412"/>
      <c r="BI214" s="412"/>
      <c r="BJ214" s="412"/>
      <c r="BK214" s="412"/>
      <c r="BL214" s="412"/>
      <c r="BM214" s="412"/>
      <c r="BN214" s="338"/>
      <c r="BO214" s="338"/>
      <c r="BP214" s="338"/>
      <c r="BQ214" s="338"/>
      <c r="BR214" s="338"/>
      <c r="BS214" s="338"/>
      <c r="BT214" s="338"/>
      <c r="BU214" s="338"/>
      <c r="BV214" s="338"/>
      <c r="BW214" s="338"/>
      <c r="BX214" s="338"/>
      <c r="BY214" s="338"/>
      <c r="BZ214" s="338"/>
      <c r="CA214" s="338"/>
      <c r="CB214" s="338"/>
      <c r="CC214" s="338"/>
      <c r="CD214" s="338"/>
      <c r="CE214" s="338"/>
      <c r="CF214" s="338"/>
    </row>
    <row r="215" spans="1:84" ht="12.75">
      <c r="A215" s="414"/>
      <c r="B215" s="414"/>
      <c r="C215" s="414"/>
      <c r="D215" s="414"/>
      <c r="E215" s="414"/>
      <c r="F215" s="414"/>
      <c r="G215" s="414"/>
      <c r="H215" s="414"/>
      <c r="I215" s="414"/>
      <c r="J215" s="414"/>
      <c r="K215" s="414"/>
      <c r="L215" s="414"/>
      <c r="M215" s="414"/>
      <c r="N215" s="414"/>
      <c r="O215" s="414"/>
      <c r="P215" s="414"/>
      <c r="Q215" s="412"/>
      <c r="R215" s="412"/>
      <c r="S215" s="412"/>
      <c r="T215" s="412"/>
      <c r="U215" s="412"/>
      <c r="V215" s="412"/>
      <c r="W215" s="412"/>
      <c r="X215" s="412"/>
      <c r="Y215" s="412"/>
      <c r="Z215" s="412"/>
      <c r="AA215" s="412"/>
      <c r="AB215" s="412"/>
      <c r="AC215" s="412"/>
      <c r="AD215" s="412"/>
      <c r="AE215" s="412"/>
      <c r="AF215" s="412"/>
      <c r="AG215" s="412"/>
      <c r="AH215" s="412"/>
      <c r="AI215" s="412"/>
      <c r="AJ215" s="412"/>
      <c r="AK215" s="412"/>
      <c r="AL215" s="412"/>
      <c r="AM215" s="412"/>
      <c r="AN215" s="412"/>
      <c r="AO215" s="412"/>
      <c r="AP215" s="412"/>
      <c r="AQ215" s="412"/>
      <c r="AR215" s="412"/>
      <c r="AS215" s="412"/>
      <c r="AT215" s="412"/>
      <c r="AU215" s="412"/>
      <c r="AV215" s="412"/>
      <c r="AW215" s="412"/>
      <c r="AX215" s="412"/>
      <c r="AY215" s="412"/>
      <c r="AZ215" s="412"/>
      <c r="BA215" s="412"/>
      <c r="BB215" s="412"/>
      <c r="BC215" s="412"/>
      <c r="BD215" s="412"/>
      <c r="BE215" s="412"/>
      <c r="BF215" s="412"/>
      <c r="BG215" s="412"/>
      <c r="BH215" s="412"/>
      <c r="BI215" s="412"/>
      <c r="BJ215" s="412"/>
      <c r="BK215" s="412"/>
      <c r="BL215" s="412"/>
      <c r="BM215" s="412"/>
      <c r="BN215" s="338"/>
      <c r="BO215" s="338"/>
      <c r="BP215" s="338"/>
      <c r="BQ215" s="338"/>
      <c r="BR215" s="338"/>
      <c r="BS215" s="338"/>
      <c r="BT215" s="338"/>
      <c r="BU215" s="338"/>
      <c r="BV215" s="338"/>
      <c r="BW215" s="338"/>
      <c r="BX215" s="338"/>
      <c r="BY215" s="338"/>
      <c r="BZ215" s="338"/>
      <c r="CA215" s="338"/>
      <c r="CB215" s="338"/>
      <c r="CC215" s="338"/>
      <c r="CD215" s="338"/>
      <c r="CE215" s="338"/>
      <c r="CF215" s="338"/>
    </row>
    <row r="216" spans="1:84" ht="15.75">
      <c r="A216" s="411" t="s">
        <v>195</v>
      </c>
      <c r="B216" s="414"/>
      <c r="C216" s="414"/>
      <c r="D216" s="414"/>
      <c r="E216" s="414"/>
      <c r="F216" s="414"/>
      <c r="G216" s="414"/>
      <c r="H216" s="414"/>
      <c r="I216" s="414"/>
      <c r="J216" s="414"/>
      <c r="K216" s="414"/>
      <c r="L216" s="414"/>
      <c r="M216" s="414"/>
      <c r="N216" s="414"/>
      <c r="O216" s="414"/>
      <c r="P216" s="414"/>
      <c r="Q216" s="412"/>
      <c r="R216" s="412"/>
      <c r="S216" s="412"/>
      <c r="T216" s="412"/>
      <c r="U216" s="412"/>
      <c r="V216" s="412"/>
      <c r="W216" s="412"/>
      <c r="X216" s="412"/>
      <c r="Y216" s="412"/>
      <c r="Z216" s="412"/>
      <c r="AA216" s="412"/>
      <c r="AB216" s="412"/>
      <c r="AC216" s="412"/>
      <c r="AD216" s="412"/>
      <c r="AE216" s="412"/>
      <c r="AF216" s="412"/>
      <c r="AG216" s="412"/>
      <c r="AH216" s="412"/>
      <c r="AI216" s="412"/>
      <c r="AJ216" s="412"/>
      <c r="AK216" s="412"/>
      <c r="AL216" s="412"/>
      <c r="AM216" s="412"/>
      <c r="AN216" s="412"/>
      <c r="AO216" s="412"/>
      <c r="AP216" s="412"/>
      <c r="AQ216" s="412"/>
      <c r="AR216" s="412"/>
      <c r="AS216" s="412"/>
      <c r="AT216" s="412"/>
      <c r="AU216" s="412"/>
      <c r="AV216" s="412"/>
      <c r="AW216" s="412"/>
      <c r="AX216" s="412"/>
      <c r="AY216" s="412"/>
      <c r="AZ216" s="412"/>
      <c r="BA216" s="412"/>
      <c r="BB216" s="412"/>
      <c r="BC216" s="412"/>
      <c r="BD216" s="412"/>
      <c r="BE216" s="412"/>
      <c r="BF216" s="412"/>
      <c r="BG216" s="412"/>
      <c r="BH216" s="412"/>
      <c r="BI216" s="412"/>
      <c r="BJ216" s="412"/>
      <c r="BK216" s="412"/>
      <c r="BL216" s="412"/>
      <c r="BM216" s="412"/>
      <c r="BN216" s="338"/>
      <c r="BO216" s="338"/>
      <c r="BP216" s="338"/>
      <c r="BQ216" s="338"/>
      <c r="BR216" s="338"/>
      <c r="BS216" s="338"/>
      <c r="BT216" s="338"/>
      <c r="BU216" s="338"/>
      <c r="BV216" s="338"/>
      <c r="BW216" s="338"/>
      <c r="BX216" s="338"/>
      <c r="BY216" s="338"/>
      <c r="BZ216" s="338"/>
      <c r="CA216" s="338"/>
      <c r="CB216" s="338"/>
      <c r="CC216" s="338"/>
      <c r="CD216" s="338"/>
      <c r="CE216" s="338"/>
      <c r="CF216" s="338"/>
    </row>
    <row r="217" spans="1:84" ht="12.75">
      <c r="A217" s="412"/>
      <c r="B217" s="412"/>
      <c r="C217" s="412"/>
      <c r="D217" s="412"/>
      <c r="E217" s="412"/>
      <c r="F217" s="412"/>
      <c r="G217" s="412"/>
      <c r="H217" s="412"/>
      <c r="I217" s="412"/>
      <c r="J217" s="414"/>
      <c r="K217" s="412"/>
      <c r="L217" s="412"/>
      <c r="M217" s="412"/>
      <c r="N217" s="414"/>
      <c r="O217" s="414"/>
      <c r="P217" s="414"/>
      <c r="Q217" s="412"/>
      <c r="R217" s="412"/>
      <c r="S217" s="412"/>
      <c r="T217" s="412"/>
      <c r="U217" s="412"/>
      <c r="V217" s="412"/>
      <c r="W217" s="412"/>
      <c r="X217" s="412"/>
      <c r="Y217" s="412"/>
      <c r="Z217" s="412"/>
      <c r="AA217" s="412"/>
      <c r="AB217" s="412"/>
      <c r="AC217" s="412"/>
      <c r="AD217" s="412"/>
      <c r="AE217" s="412"/>
      <c r="AF217" s="412"/>
      <c r="AG217" s="412"/>
      <c r="AH217" s="412"/>
      <c r="AI217" s="412"/>
      <c r="AJ217" s="412"/>
      <c r="AK217" s="412"/>
      <c r="AL217" s="412"/>
      <c r="AM217" s="412"/>
      <c r="AN217" s="412"/>
      <c r="AO217" s="412"/>
      <c r="AP217" s="412"/>
      <c r="AQ217" s="412"/>
      <c r="AR217" s="412"/>
      <c r="AS217" s="412"/>
      <c r="AT217" s="412"/>
      <c r="AU217" s="412"/>
      <c r="AV217" s="412"/>
      <c r="AW217" s="412"/>
      <c r="AX217" s="412"/>
      <c r="AY217" s="412"/>
      <c r="AZ217" s="412"/>
      <c r="BA217" s="412"/>
      <c r="BB217" s="412"/>
      <c r="BC217" s="412"/>
      <c r="BD217" s="412"/>
      <c r="BE217" s="412"/>
      <c r="BF217" s="412"/>
      <c r="BG217" s="412"/>
      <c r="BH217" s="412"/>
      <c r="BI217" s="412"/>
      <c r="BJ217" s="412"/>
      <c r="BK217" s="412"/>
      <c r="BL217" s="412"/>
      <c r="BM217" s="412"/>
      <c r="BN217" s="338"/>
      <c r="BO217" s="338"/>
      <c r="BP217" s="338"/>
      <c r="BQ217" s="338"/>
      <c r="BR217" s="338"/>
      <c r="BS217" s="338"/>
      <c r="BT217" s="338"/>
      <c r="BU217" s="338"/>
      <c r="BV217" s="338"/>
      <c r="BW217" s="338"/>
      <c r="BX217" s="338"/>
      <c r="BY217" s="338"/>
      <c r="BZ217" s="338"/>
      <c r="CA217" s="338"/>
      <c r="CB217" s="338"/>
      <c r="CC217" s="338"/>
      <c r="CD217" s="338"/>
      <c r="CE217" s="338"/>
      <c r="CF217" s="338"/>
    </row>
    <row r="218" spans="1:84" ht="16.5">
      <c r="A218" s="402" t="s">
        <v>1314</v>
      </c>
      <c r="B218" s="412"/>
      <c r="C218" s="440"/>
      <c r="D218" s="412"/>
      <c r="E218" s="412"/>
      <c r="F218" s="568" t="s">
        <v>198</v>
      </c>
      <c r="G218" s="424"/>
      <c r="H218" s="568" t="s">
        <v>1073</v>
      </c>
      <c r="I218" s="424"/>
      <c r="J218" s="412"/>
      <c r="K218" s="412"/>
      <c r="L218" s="414"/>
      <c r="M218" s="414"/>
      <c r="N218" s="414"/>
      <c r="O218" s="414"/>
      <c r="P218" s="414"/>
      <c r="Q218" s="412"/>
      <c r="R218" s="412"/>
      <c r="S218" s="412"/>
      <c r="T218" s="412"/>
      <c r="U218" s="412"/>
      <c r="V218" s="412"/>
      <c r="W218" s="412"/>
      <c r="X218" s="412"/>
      <c r="Y218" s="412"/>
      <c r="Z218" s="412"/>
      <c r="AA218" s="412"/>
      <c r="AB218" s="412"/>
      <c r="AC218" s="412"/>
      <c r="AD218" s="412"/>
      <c r="AE218" s="412"/>
      <c r="AF218" s="412"/>
      <c r="AG218" s="412"/>
      <c r="AH218" s="412"/>
      <c r="AI218" s="412"/>
      <c r="AJ218" s="412"/>
      <c r="AK218" s="412"/>
      <c r="AL218" s="412"/>
      <c r="AM218" s="412"/>
      <c r="AN218" s="412"/>
      <c r="AO218" s="412"/>
      <c r="AP218" s="412"/>
      <c r="AQ218" s="412"/>
      <c r="AR218" s="412"/>
      <c r="AS218" s="412"/>
      <c r="AT218" s="412"/>
      <c r="AU218" s="412"/>
      <c r="AV218" s="412"/>
      <c r="AW218" s="412"/>
      <c r="AX218" s="412"/>
      <c r="AY218" s="412"/>
      <c r="AZ218" s="412"/>
      <c r="BA218" s="412"/>
      <c r="BB218" s="412"/>
      <c r="BC218" s="412"/>
      <c r="BD218" s="412"/>
      <c r="BE218" s="412"/>
      <c r="BF218" s="412"/>
      <c r="BG218" s="412"/>
      <c r="BH218" s="412"/>
      <c r="BI218" s="412"/>
      <c r="BJ218" s="412"/>
      <c r="BK218" s="412"/>
      <c r="BL218" s="412"/>
      <c r="BM218" s="412"/>
      <c r="BN218" s="338"/>
      <c r="BO218" s="338"/>
      <c r="BP218" s="338"/>
      <c r="BQ218" s="338"/>
      <c r="BR218" s="338"/>
      <c r="BS218" s="338"/>
      <c r="BT218" s="338"/>
      <c r="BU218" s="338"/>
      <c r="BV218" s="338"/>
      <c r="BW218" s="338"/>
      <c r="BX218" s="338"/>
      <c r="BY218" s="338"/>
      <c r="BZ218" s="338"/>
      <c r="CA218" s="338"/>
      <c r="CB218" s="338"/>
      <c r="CC218" s="338"/>
      <c r="CD218" s="338"/>
      <c r="CE218" s="338"/>
      <c r="CF218" s="338"/>
    </row>
    <row r="219" spans="1:84" ht="12.75">
      <c r="A219" s="417" t="s">
        <v>169</v>
      </c>
      <c r="B219" s="419"/>
      <c r="C219" s="419"/>
      <c r="D219" s="419"/>
      <c r="E219" s="736">
        <f>A!E219</f>
        <v>0</v>
      </c>
      <c r="F219" s="701"/>
      <c r="G219" s="702"/>
      <c r="H219" s="703"/>
      <c r="I219" s="704"/>
      <c r="J219" s="412"/>
      <c r="K219" s="412"/>
      <c r="L219" s="414"/>
      <c r="M219" s="414"/>
      <c r="N219" s="414"/>
      <c r="O219" s="414"/>
      <c r="P219" s="414"/>
      <c r="Q219" s="412"/>
      <c r="R219" s="412"/>
      <c r="S219" s="412"/>
      <c r="T219" s="412"/>
      <c r="U219" s="412"/>
      <c r="V219" s="412"/>
      <c r="W219" s="412"/>
      <c r="X219" s="412"/>
      <c r="Y219" s="412"/>
      <c r="Z219" s="412"/>
      <c r="AA219" s="412"/>
      <c r="AB219" s="412"/>
      <c r="AC219" s="412"/>
      <c r="AD219" s="412"/>
      <c r="AE219" s="412"/>
      <c r="AF219" s="412"/>
      <c r="AG219" s="412"/>
      <c r="AH219" s="412"/>
      <c r="AI219" s="412"/>
      <c r="AJ219" s="412"/>
      <c r="AK219" s="412"/>
      <c r="AL219" s="412"/>
      <c r="AM219" s="412"/>
      <c r="AN219" s="412"/>
      <c r="AO219" s="412"/>
      <c r="AP219" s="412"/>
      <c r="AQ219" s="412"/>
      <c r="AR219" s="412"/>
      <c r="AS219" s="412"/>
      <c r="AT219" s="412"/>
      <c r="AU219" s="412"/>
      <c r="AV219" s="412"/>
      <c r="AW219" s="412"/>
      <c r="AX219" s="412"/>
      <c r="AY219" s="412"/>
      <c r="AZ219" s="412"/>
      <c r="BA219" s="412"/>
      <c r="BB219" s="412"/>
      <c r="BC219" s="412"/>
      <c r="BD219" s="412"/>
      <c r="BE219" s="412"/>
      <c r="BF219" s="412"/>
      <c r="BG219" s="412"/>
      <c r="BH219" s="412"/>
      <c r="BI219" s="412"/>
      <c r="BJ219" s="412"/>
      <c r="BK219" s="412"/>
      <c r="BL219" s="412"/>
      <c r="BM219" s="412"/>
      <c r="BN219" s="338"/>
      <c r="BO219" s="338"/>
      <c r="BP219" s="338"/>
      <c r="BQ219" s="338"/>
      <c r="BR219" s="338"/>
      <c r="BS219" s="338"/>
      <c r="BT219" s="338"/>
      <c r="BU219" s="338"/>
      <c r="BV219" s="338"/>
      <c r="BW219" s="338"/>
      <c r="BX219" s="338"/>
      <c r="BY219" s="338"/>
      <c r="BZ219" s="338"/>
      <c r="CA219" s="338"/>
      <c r="CB219" s="338"/>
      <c r="CC219" s="338"/>
      <c r="CD219" s="338"/>
      <c r="CE219" s="338"/>
      <c r="CF219" s="338"/>
    </row>
    <row r="220" spans="1:84" ht="12.75">
      <c r="A220" s="339" t="s">
        <v>747</v>
      </c>
      <c r="B220" s="351"/>
      <c r="C220" s="351"/>
      <c r="D220" s="351"/>
      <c r="E220" s="736">
        <f>A!E220</f>
        <v>0</v>
      </c>
      <c r="F220" s="518"/>
      <c r="G220" s="705"/>
      <c r="H220" s="706" t="s">
        <v>636</v>
      </c>
      <c r="I220" s="707"/>
      <c r="J220" s="338"/>
      <c r="K220" s="338"/>
      <c r="L220" s="337"/>
      <c r="M220" s="337"/>
      <c r="N220" s="337"/>
      <c r="O220" s="337"/>
      <c r="P220" s="337"/>
      <c r="Q220" s="338"/>
      <c r="R220" s="338"/>
      <c r="S220" s="338"/>
      <c r="T220" s="338"/>
      <c r="U220" s="338"/>
      <c r="V220" s="338"/>
      <c r="W220" s="338"/>
      <c r="X220" s="338"/>
      <c r="Y220" s="338"/>
      <c r="Z220" s="338"/>
      <c r="AA220" s="338"/>
      <c r="AB220" s="338"/>
      <c r="AC220" s="338"/>
      <c r="AD220" s="338"/>
      <c r="AE220" s="338"/>
      <c r="AF220" s="338"/>
      <c r="AG220" s="338"/>
      <c r="AH220" s="338"/>
      <c r="AI220" s="338"/>
      <c r="AJ220" s="338"/>
      <c r="AK220" s="338"/>
      <c r="AL220" s="338"/>
      <c r="AM220" s="338"/>
      <c r="AN220" s="338"/>
      <c r="AO220" s="338"/>
      <c r="AP220" s="338"/>
      <c r="AQ220" s="338"/>
      <c r="AR220" s="338"/>
      <c r="AS220" s="338"/>
      <c r="AT220" s="338"/>
      <c r="AU220" s="338"/>
      <c r="AV220" s="338"/>
      <c r="AW220" s="338"/>
      <c r="AX220" s="338"/>
      <c r="AY220" s="338"/>
      <c r="AZ220" s="338"/>
      <c r="BA220" s="338"/>
      <c r="BB220" s="338"/>
      <c r="BC220" s="338"/>
      <c r="BD220" s="338"/>
      <c r="BE220" s="338"/>
      <c r="BF220" s="338"/>
      <c r="BG220" s="338"/>
      <c r="BH220" s="338"/>
      <c r="BI220" s="338"/>
      <c r="BJ220" s="338"/>
      <c r="BK220" s="338"/>
      <c r="BL220" s="338"/>
      <c r="BM220" s="338"/>
      <c r="BN220" s="338"/>
      <c r="BO220" s="338"/>
      <c r="BP220" s="338"/>
      <c r="BQ220" s="338"/>
      <c r="BR220" s="338"/>
      <c r="BS220" s="338"/>
      <c r="BT220" s="338"/>
      <c r="BU220" s="338"/>
      <c r="BV220" s="338"/>
      <c r="BW220" s="338"/>
      <c r="BX220" s="338"/>
      <c r="BY220" s="338"/>
      <c r="BZ220" s="338"/>
      <c r="CA220" s="338"/>
      <c r="CB220" s="338"/>
      <c r="CC220" s="338"/>
      <c r="CD220" s="338"/>
      <c r="CE220" s="338"/>
      <c r="CF220" s="338"/>
    </row>
    <row r="221" spans="1:84" ht="12.75">
      <c r="A221" s="338"/>
      <c r="B221" s="338"/>
      <c r="C221" s="338"/>
      <c r="D221" s="338"/>
      <c r="E221" s="338"/>
      <c r="F221" s="338"/>
      <c r="G221" s="338"/>
      <c r="H221" s="338"/>
      <c r="I221" s="338"/>
      <c r="J221" s="338"/>
      <c r="K221" s="338"/>
      <c r="L221" s="338"/>
      <c r="M221" s="338"/>
      <c r="N221" s="337"/>
      <c r="O221" s="337"/>
      <c r="P221" s="337"/>
      <c r="Q221" s="338"/>
      <c r="R221" s="338"/>
      <c r="S221" s="338"/>
      <c r="T221" s="338"/>
      <c r="U221" s="338"/>
      <c r="V221" s="338"/>
      <c r="W221" s="338"/>
      <c r="X221" s="338"/>
      <c r="Y221" s="338"/>
      <c r="Z221" s="338"/>
      <c r="AA221" s="338"/>
      <c r="AB221" s="338"/>
      <c r="AC221" s="338"/>
      <c r="AD221" s="338"/>
      <c r="AE221" s="338"/>
      <c r="AF221" s="338"/>
      <c r="AG221" s="338"/>
      <c r="AH221" s="338"/>
      <c r="AI221" s="338"/>
      <c r="AJ221" s="338"/>
      <c r="AK221" s="338"/>
      <c r="AL221" s="338"/>
      <c r="AM221" s="338"/>
      <c r="AN221" s="338"/>
      <c r="AO221" s="338"/>
      <c r="AP221" s="338"/>
      <c r="AQ221" s="338"/>
      <c r="AR221" s="338"/>
      <c r="AS221" s="338"/>
      <c r="AT221" s="338"/>
      <c r="AU221" s="338"/>
      <c r="AV221" s="338"/>
      <c r="AW221" s="338"/>
      <c r="AX221" s="338"/>
      <c r="AY221" s="338"/>
      <c r="AZ221" s="338"/>
      <c r="BA221" s="338"/>
      <c r="BB221" s="338"/>
      <c r="BC221" s="338"/>
      <c r="BD221" s="338"/>
      <c r="BE221" s="338"/>
      <c r="BF221" s="338"/>
      <c r="BG221" s="338"/>
      <c r="BH221" s="338"/>
      <c r="BI221" s="338"/>
      <c r="BJ221" s="338"/>
      <c r="BK221" s="338"/>
      <c r="BL221" s="338"/>
      <c r="BM221" s="338"/>
      <c r="BN221" s="338"/>
      <c r="BO221" s="338"/>
      <c r="BP221" s="338"/>
      <c r="BQ221" s="338"/>
      <c r="BR221" s="338"/>
      <c r="BS221" s="338"/>
      <c r="BT221" s="338"/>
      <c r="BU221" s="338"/>
      <c r="BV221" s="338"/>
      <c r="BW221" s="338"/>
      <c r="BX221" s="338"/>
      <c r="BY221" s="338"/>
      <c r="BZ221" s="338"/>
      <c r="CA221" s="338"/>
      <c r="CB221" s="338"/>
      <c r="CC221" s="338"/>
      <c r="CD221" s="338"/>
      <c r="CE221" s="338"/>
      <c r="CF221" s="338"/>
    </row>
    <row r="222" spans="1:84" ht="12.75">
      <c r="A222" s="123" t="s">
        <v>1117</v>
      </c>
      <c r="B222" s="338"/>
      <c r="C222" s="122"/>
      <c r="D222" s="338"/>
      <c r="E222" s="338"/>
      <c r="F222" s="338"/>
      <c r="G222" s="338"/>
      <c r="H222" s="338"/>
      <c r="I222" s="338"/>
      <c r="J222" s="338"/>
      <c r="K222" s="338"/>
      <c r="L222" s="338"/>
      <c r="M222" s="338"/>
      <c r="N222" s="337"/>
      <c r="O222" s="337"/>
      <c r="P222" s="337"/>
      <c r="Q222" s="338"/>
      <c r="R222" s="338"/>
      <c r="S222" s="338"/>
      <c r="T222" s="338"/>
      <c r="U222" s="338"/>
      <c r="V222" s="338"/>
      <c r="W222" s="338"/>
      <c r="X222" s="338"/>
      <c r="Y222" s="338"/>
      <c r="Z222" s="338"/>
      <c r="AA222" s="338"/>
      <c r="AB222" s="338"/>
      <c r="AC222" s="338"/>
      <c r="AD222" s="338"/>
      <c r="AE222" s="338"/>
      <c r="AF222" s="338"/>
      <c r="AG222" s="338"/>
      <c r="AH222" s="338"/>
      <c r="AI222" s="338"/>
      <c r="AJ222" s="338"/>
      <c r="AK222" s="338"/>
      <c r="AL222" s="338"/>
      <c r="AM222" s="338"/>
      <c r="AN222" s="338"/>
      <c r="AO222" s="338"/>
      <c r="AP222" s="338"/>
      <c r="AQ222" s="338"/>
      <c r="AR222" s="338"/>
      <c r="AS222" s="338"/>
      <c r="AT222" s="338"/>
      <c r="AU222" s="338"/>
      <c r="AV222" s="338"/>
      <c r="AW222" s="338"/>
      <c r="AX222" s="338"/>
      <c r="AY222" s="338"/>
      <c r="AZ222" s="338"/>
      <c r="BA222" s="338"/>
      <c r="BB222" s="338"/>
      <c r="BC222" s="338"/>
      <c r="BD222" s="338"/>
      <c r="BE222" s="338"/>
      <c r="BF222" s="338"/>
      <c r="BG222" s="338"/>
      <c r="BH222" s="338"/>
      <c r="BI222" s="338"/>
      <c r="BJ222" s="338"/>
      <c r="BK222" s="338"/>
      <c r="BL222" s="338"/>
      <c r="BM222" s="338"/>
      <c r="BN222" s="338"/>
      <c r="BO222" s="338"/>
      <c r="BP222" s="338"/>
      <c r="BQ222" s="338"/>
      <c r="BR222" s="338"/>
      <c r="BS222" s="338"/>
      <c r="BT222" s="338"/>
      <c r="BU222" s="338"/>
      <c r="BV222" s="338"/>
      <c r="BW222" s="338"/>
      <c r="BX222" s="338"/>
      <c r="BY222" s="338"/>
      <c r="BZ222" s="338"/>
      <c r="CA222" s="338"/>
      <c r="CB222" s="338"/>
      <c r="CC222" s="338"/>
      <c r="CD222" s="338"/>
      <c r="CE222" s="338"/>
      <c r="CF222" s="338"/>
    </row>
    <row r="223" spans="1:84" ht="12.75">
      <c r="A223" s="158" t="s">
        <v>638</v>
      </c>
      <c r="B223" s="133"/>
      <c r="C223" s="708" t="s">
        <v>1300</v>
      </c>
      <c r="D223" s="709"/>
      <c r="E223" s="361"/>
      <c r="F223" s="361"/>
      <c r="G223" s="361"/>
      <c r="H223" s="361"/>
      <c r="I223" s="361" t="s">
        <v>835</v>
      </c>
      <c r="J223" s="361"/>
      <c r="K223" s="710"/>
      <c r="L223" s="710"/>
      <c r="M223" s="710"/>
      <c r="N223" s="337"/>
      <c r="O223" s="337"/>
      <c r="P223" s="337"/>
      <c r="Q223" s="338"/>
      <c r="R223" s="338"/>
      <c r="S223" s="338"/>
      <c r="T223" s="338"/>
      <c r="U223" s="338"/>
      <c r="V223" s="338"/>
      <c r="W223" s="338"/>
      <c r="X223" s="338"/>
      <c r="Y223" s="338"/>
      <c r="Z223" s="338"/>
      <c r="AA223" s="338"/>
      <c r="AB223" s="338"/>
      <c r="AC223" s="338"/>
      <c r="AD223" s="338"/>
      <c r="AE223" s="338"/>
      <c r="AF223" s="338"/>
      <c r="AG223" s="338"/>
      <c r="AH223" s="338"/>
      <c r="AI223" s="338"/>
      <c r="AJ223" s="338"/>
      <c r="AK223" s="338"/>
      <c r="AL223" s="338"/>
      <c r="AM223" s="338"/>
      <c r="AN223" s="338"/>
      <c r="AO223" s="338"/>
      <c r="AP223" s="338"/>
      <c r="AQ223" s="338"/>
      <c r="AR223" s="338"/>
      <c r="AS223" s="338"/>
      <c r="AT223" s="338"/>
      <c r="AU223" s="338"/>
      <c r="AV223" s="338"/>
      <c r="AW223" s="338"/>
      <c r="AX223" s="338"/>
      <c r="AY223" s="338"/>
      <c r="AZ223" s="338"/>
      <c r="BA223" s="338"/>
      <c r="BB223" s="338"/>
      <c r="BC223" s="338"/>
      <c r="BD223" s="338"/>
      <c r="BE223" s="338"/>
      <c r="BF223" s="338"/>
      <c r="BG223" s="338"/>
      <c r="BH223" s="338"/>
      <c r="BI223" s="338"/>
      <c r="BJ223" s="338"/>
      <c r="BK223" s="338"/>
      <c r="BL223" s="338"/>
      <c r="BM223" s="338"/>
      <c r="BN223" s="338"/>
      <c r="BO223" s="338"/>
      <c r="BP223" s="338"/>
      <c r="BQ223" s="338"/>
      <c r="BR223" s="338"/>
      <c r="BS223" s="338"/>
      <c r="BT223" s="338"/>
      <c r="BU223" s="338"/>
      <c r="BV223" s="338"/>
      <c r="BW223" s="338"/>
      <c r="BX223" s="338"/>
      <c r="BY223" s="338"/>
      <c r="BZ223" s="338"/>
      <c r="CA223" s="338"/>
      <c r="CB223" s="338"/>
      <c r="CC223" s="338"/>
      <c r="CD223" s="338"/>
      <c r="CE223" s="338"/>
      <c r="CF223" s="338"/>
    </row>
    <row r="224" spans="1:84" ht="12.75">
      <c r="A224" s="397" t="s">
        <v>1201</v>
      </c>
      <c r="B224" s="363"/>
      <c r="C224" s="399">
        <f>A!C224</f>
        <v>0</v>
      </c>
      <c r="D224" s="617">
        <f>A!D224</f>
        <v>0</v>
      </c>
      <c r="E224" s="354"/>
      <c r="F224" s="354"/>
      <c r="G224" s="354"/>
      <c r="H224" s="354"/>
      <c r="I224" s="354"/>
      <c r="J224" s="354"/>
      <c r="K224" s="354"/>
      <c r="L224" s="354"/>
      <c r="M224" s="354"/>
      <c r="N224" s="337"/>
      <c r="O224" s="337"/>
      <c r="P224" s="337"/>
      <c r="Q224" s="338"/>
      <c r="R224" s="338"/>
      <c r="S224" s="338"/>
      <c r="T224" s="338"/>
      <c r="U224" s="338"/>
      <c r="V224" s="338"/>
      <c r="W224" s="338"/>
      <c r="X224" s="338"/>
      <c r="Y224" s="338"/>
      <c r="Z224" s="338"/>
      <c r="AA224" s="338"/>
      <c r="AB224" s="338"/>
      <c r="AC224" s="338"/>
      <c r="AD224" s="338"/>
      <c r="AE224" s="338"/>
      <c r="AF224" s="338"/>
      <c r="AG224" s="338"/>
      <c r="AH224" s="338"/>
      <c r="AI224" s="338"/>
      <c r="AJ224" s="338"/>
      <c r="AK224" s="338"/>
      <c r="AL224" s="338"/>
      <c r="AM224" s="338"/>
      <c r="AN224" s="338"/>
      <c r="AO224" s="338"/>
      <c r="AP224" s="338"/>
      <c r="AQ224" s="338"/>
      <c r="AR224" s="338"/>
      <c r="AS224" s="338"/>
      <c r="AT224" s="338"/>
      <c r="AU224" s="338"/>
      <c r="AV224" s="338"/>
      <c r="AW224" s="338"/>
      <c r="AX224" s="338"/>
      <c r="AY224" s="338"/>
      <c r="AZ224" s="338"/>
      <c r="BA224" s="338"/>
      <c r="BB224" s="338"/>
      <c r="BC224" s="338"/>
      <c r="BD224" s="338"/>
      <c r="BE224" s="338"/>
      <c r="BF224" s="338"/>
      <c r="BG224" s="338"/>
      <c r="BH224" s="338"/>
      <c r="BI224" s="338"/>
      <c r="BJ224" s="338"/>
      <c r="BK224" s="338"/>
      <c r="BL224" s="338"/>
      <c r="BM224" s="338"/>
      <c r="BN224" s="338"/>
      <c r="BO224" s="338"/>
      <c r="BP224" s="338"/>
      <c r="BQ224" s="338"/>
      <c r="BR224" s="338"/>
      <c r="BS224" s="338"/>
      <c r="BT224" s="338"/>
      <c r="BU224" s="338"/>
      <c r="BV224" s="338"/>
      <c r="BW224" s="338"/>
      <c r="BX224" s="338"/>
      <c r="BY224" s="338"/>
      <c r="BZ224" s="338"/>
      <c r="CA224" s="338"/>
      <c r="CB224" s="338"/>
      <c r="CC224" s="338"/>
      <c r="CD224" s="338"/>
      <c r="CE224" s="338"/>
      <c r="CF224" s="338"/>
    </row>
    <row r="225" spans="1:84" ht="12.75">
      <c r="A225" s="397" t="s">
        <v>160</v>
      </c>
      <c r="B225" s="363"/>
      <c r="C225" s="399">
        <f>A!C225</f>
        <v>0</v>
      </c>
      <c r="D225" s="617">
        <f>A!D225</f>
        <v>0</v>
      </c>
      <c r="E225" s="354"/>
      <c r="F225" s="354"/>
      <c r="G225" s="354"/>
      <c r="H225" s="354"/>
      <c r="I225" s="354"/>
      <c r="J225" s="354"/>
      <c r="K225" s="354"/>
      <c r="L225" s="354"/>
      <c r="M225" s="354"/>
      <c r="N225" s="337"/>
      <c r="O225" s="337"/>
      <c r="P225" s="337"/>
      <c r="Q225" s="338"/>
      <c r="R225" s="338"/>
      <c r="S225" s="338"/>
      <c r="T225" s="338"/>
      <c r="U225" s="338"/>
      <c r="V225" s="338"/>
      <c r="W225" s="338"/>
      <c r="X225" s="338"/>
      <c r="Y225" s="338"/>
      <c r="Z225" s="338"/>
      <c r="AA225" s="338"/>
      <c r="AB225" s="338"/>
      <c r="AC225" s="338"/>
      <c r="AD225" s="338"/>
      <c r="AE225" s="338"/>
      <c r="AF225" s="338"/>
      <c r="AG225" s="338"/>
      <c r="AH225" s="338"/>
      <c r="AI225" s="338"/>
      <c r="AJ225" s="338"/>
      <c r="AK225" s="338"/>
      <c r="AL225" s="338"/>
      <c r="AM225" s="338"/>
      <c r="AN225" s="338"/>
      <c r="AO225" s="338"/>
      <c r="AP225" s="338"/>
      <c r="AQ225" s="338"/>
      <c r="AR225" s="338"/>
      <c r="AS225" s="338"/>
      <c r="AT225" s="338"/>
      <c r="AU225" s="338"/>
      <c r="AV225" s="338"/>
      <c r="AW225" s="338"/>
      <c r="AX225" s="338"/>
      <c r="AY225" s="338"/>
      <c r="AZ225" s="338"/>
      <c r="BA225" s="338"/>
      <c r="BB225" s="338"/>
      <c r="BC225" s="338"/>
      <c r="BD225" s="338"/>
      <c r="BE225" s="338"/>
      <c r="BF225" s="338"/>
      <c r="BG225" s="338"/>
      <c r="BH225" s="338"/>
      <c r="BI225" s="338"/>
      <c r="BJ225" s="338"/>
      <c r="BK225" s="338"/>
      <c r="BL225" s="338"/>
      <c r="BM225" s="338"/>
      <c r="BN225" s="338"/>
      <c r="BO225" s="338"/>
      <c r="BP225" s="338"/>
      <c r="BQ225" s="338"/>
      <c r="BR225" s="338"/>
      <c r="BS225" s="338"/>
      <c r="BT225" s="338"/>
      <c r="BU225" s="338"/>
      <c r="BV225" s="338"/>
      <c r="BW225" s="338"/>
      <c r="BX225" s="338"/>
      <c r="BY225" s="338"/>
      <c r="BZ225" s="338"/>
      <c r="CA225" s="338"/>
      <c r="CB225" s="338"/>
      <c r="CC225" s="338"/>
      <c r="CD225" s="338"/>
      <c r="CE225" s="338"/>
      <c r="CF225" s="338"/>
    </row>
    <row r="226" spans="1:84" ht="12.75">
      <c r="A226" s="397" t="s">
        <v>1295</v>
      </c>
      <c r="B226" s="363"/>
      <c r="C226" s="399">
        <f>A!C226</f>
        <v>0</v>
      </c>
      <c r="D226" s="617">
        <f>A!D226</f>
        <v>0</v>
      </c>
      <c r="E226" s="354"/>
      <c r="F226" s="354"/>
      <c r="G226" s="354"/>
      <c r="H226" s="354"/>
      <c r="I226" s="354"/>
      <c r="J226" s="354"/>
      <c r="K226" s="354"/>
      <c r="L226" s="354"/>
      <c r="M226" s="354"/>
      <c r="N226" s="337"/>
      <c r="O226" s="337"/>
      <c r="P226" s="337"/>
      <c r="Q226" s="338"/>
      <c r="R226" s="338"/>
      <c r="S226" s="338"/>
      <c r="T226" s="338"/>
      <c r="U226" s="338"/>
      <c r="V226" s="338"/>
      <c r="W226" s="338"/>
      <c r="X226" s="338"/>
      <c r="Y226" s="338"/>
      <c r="Z226" s="338"/>
      <c r="AA226" s="338"/>
      <c r="AB226" s="338"/>
      <c r="AC226" s="338"/>
      <c r="AD226" s="338"/>
      <c r="AE226" s="338"/>
      <c r="AF226" s="338"/>
      <c r="AG226" s="338"/>
      <c r="AH226" s="338"/>
      <c r="AI226" s="338"/>
      <c r="AJ226" s="338"/>
      <c r="AK226" s="338"/>
      <c r="AL226" s="338"/>
      <c r="AM226" s="338"/>
      <c r="AN226" s="338"/>
      <c r="AO226" s="338"/>
      <c r="AP226" s="338"/>
      <c r="AQ226" s="338"/>
      <c r="AR226" s="338"/>
      <c r="AS226" s="338"/>
      <c r="AT226" s="338"/>
      <c r="AU226" s="338"/>
      <c r="AV226" s="338"/>
      <c r="AW226" s="338"/>
      <c r="AX226" s="338"/>
      <c r="AY226" s="338"/>
      <c r="AZ226" s="338"/>
      <c r="BA226" s="338"/>
      <c r="BB226" s="338"/>
      <c r="BC226" s="338"/>
      <c r="BD226" s="338"/>
      <c r="BE226" s="338"/>
      <c r="BF226" s="338"/>
      <c r="BG226" s="338"/>
      <c r="BH226" s="338"/>
      <c r="BI226" s="338"/>
      <c r="BJ226" s="338"/>
      <c r="BK226" s="338"/>
      <c r="BL226" s="338"/>
      <c r="BM226" s="338"/>
      <c r="BN226" s="338"/>
      <c r="BO226" s="338"/>
      <c r="BP226" s="338"/>
      <c r="BQ226" s="338"/>
      <c r="BR226" s="338"/>
      <c r="BS226" s="338"/>
      <c r="BT226" s="338"/>
      <c r="BU226" s="338"/>
      <c r="BV226" s="338"/>
      <c r="BW226" s="338"/>
      <c r="BX226" s="338"/>
      <c r="BY226" s="338"/>
      <c r="BZ226" s="338"/>
      <c r="CA226" s="338"/>
      <c r="CB226" s="338"/>
      <c r="CC226" s="338"/>
      <c r="CD226" s="338"/>
      <c r="CE226" s="338"/>
      <c r="CF226" s="338"/>
    </row>
    <row r="227" spans="1:84" ht="12.75">
      <c r="A227" s="397" t="s">
        <v>487</v>
      </c>
      <c r="B227" s="363"/>
      <c r="C227" s="399">
        <f>A!C227</f>
        <v>0</v>
      </c>
      <c r="D227" s="617">
        <f>A!D227</f>
        <v>0</v>
      </c>
      <c r="E227" s="354"/>
      <c r="F227" s="354"/>
      <c r="G227" s="354"/>
      <c r="H227" s="354"/>
      <c r="I227" s="354"/>
      <c r="J227" s="354"/>
      <c r="K227" s="354"/>
      <c r="L227" s="354"/>
      <c r="M227" s="354"/>
      <c r="N227" s="337"/>
      <c r="O227" s="337"/>
      <c r="P227" s="337"/>
      <c r="Q227" s="338"/>
      <c r="R227" s="338"/>
      <c r="S227" s="338"/>
      <c r="T227" s="338"/>
      <c r="U227" s="338"/>
      <c r="V227" s="338"/>
      <c r="W227" s="338"/>
      <c r="X227" s="338"/>
      <c r="Y227" s="338"/>
      <c r="Z227" s="338"/>
      <c r="AA227" s="338"/>
      <c r="AB227" s="338"/>
      <c r="AC227" s="338"/>
      <c r="AD227" s="338"/>
      <c r="AE227" s="338"/>
      <c r="AF227" s="338"/>
      <c r="AG227" s="338"/>
      <c r="AH227" s="338"/>
      <c r="AI227" s="338"/>
      <c r="AJ227" s="338"/>
      <c r="AK227" s="338"/>
      <c r="AL227" s="338"/>
      <c r="AM227" s="338"/>
      <c r="AN227" s="338"/>
      <c r="AO227" s="338"/>
      <c r="AP227" s="338"/>
      <c r="AQ227" s="338"/>
      <c r="AR227" s="338"/>
      <c r="AS227" s="338"/>
      <c r="AT227" s="338"/>
      <c r="AU227" s="338"/>
      <c r="AV227" s="338"/>
      <c r="AW227" s="338"/>
      <c r="AX227" s="338"/>
      <c r="AY227" s="338"/>
      <c r="AZ227" s="338"/>
      <c r="BA227" s="338"/>
      <c r="BB227" s="338"/>
      <c r="BC227" s="338"/>
      <c r="BD227" s="338"/>
      <c r="BE227" s="338"/>
      <c r="BF227" s="338"/>
      <c r="BG227" s="338"/>
      <c r="BH227" s="338"/>
      <c r="BI227" s="338"/>
      <c r="BJ227" s="338"/>
      <c r="BK227" s="338"/>
      <c r="BL227" s="338"/>
      <c r="BM227" s="338"/>
      <c r="BN227" s="338"/>
      <c r="BO227" s="338"/>
      <c r="BP227" s="338"/>
      <c r="BQ227" s="338"/>
      <c r="BR227" s="338"/>
      <c r="BS227" s="338"/>
      <c r="BT227" s="338"/>
      <c r="BU227" s="338"/>
      <c r="BV227" s="338"/>
      <c r="BW227" s="338"/>
      <c r="BX227" s="338"/>
      <c r="BY227" s="338"/>
      <c r="BZ227" s="338"/>
      <c r="CA227" s="338"/>
      <c r="CB227" s="338"/>
      <c r="CC227" s="338"/>
      <c r="CD227" s="338"/>
      <c r="CE227" s="338"/>
      <c r="CF227" s="338"/>
    </row>
    <row r="228" spans="1:84" ht="12.75">
      <c r="A228" s="397" t="s">
        <v>488</v>
      </c>
      <c r="B228" s="363"/>
      <c r="C228" s="399">
        <f>A!C228</f>
        <v>0</v>
      </c>
      <c r="D228" s="617">
        <f>A!D228</f>
        <v>0</v>
      </c>
      <c r="E228" s="354"/>
      <c r="F228" s="354"/>
      <c r="G228" s="354"/>
      <c r="H228" s="354"/>
      <c r="I228" s="354"/>
      <c r="J228" s="354"/>
      <c r="K228" s="354"/>
      <c r="L228" s="354"/>
      <c r="M228" s="354"/>
      <c r="N228" s="337"/>
      <c r="O228" s="337"/>
      <c r="P228" s="337"/>
      <c r="Q228" s="338"/>
      <c r="R228" s="338"/>
      <c r="S228" s="338"/>
      <c r="T228" s="338"/>
      <c r="U228" s="338"/>
      <c r="V228" s="338"/>
      <c r="W228" s="338"/>
      <c r="X228" s="338"/>
      <c r="Y228" s="338"/>
      <c r="Z228" s="338"/>
      <c r="AA228" s="338"/>
      <c r="AB228" s="338"/>
      <c r="AC228" s="338"/>
      <c r="AD228" s="338"/>
      <c r="AE228" s="338"/>
      <c r="AF228" s="338"/>
      <c r="AG228" s="338"/>
      <c r="AH228" s="338"/>
      <c r="AI228" s="338"/>
      <c r="AJ228" s="338"/>
      <c r="AK228" s="338"/>
      <c r="AL228" s="338"/>
      <c r="AM228" s="338"/>
      <c r="AN228" s="338"/>
      <c r="AO228" s="338"/>
      <c r="AP228" s="338"/>
      <c r="AQ228" s="338"/>
      <c r="AR228" s="338"/>
      <c r="AS228" s="338"/>
      <c r="AT228" s="338"/>
      <c r="AU228" s="338"/>
      <c r="AV228" s="338"/>
      <c r="AW228" s="338"/>
      <c r="AX228" s="338"/>
      <c r="AY228" s="338"/>
      <c r="AZ228" s="338"/>
      <c r="BA228" s="338"/>
      <c r="BB228" s="338"/>
      <c r="BC228" s="338"/>
      <c r="BD228" s="338"/>
      <c r="BE228" s="338"/>
      <c r="BF228" s="338"/>
      <c r="BG228" s="338"/>
      <c r="BH228" s="338"/>
      <c r="BI228" s="338"/>
      <c r="BJ228" s="338"/>
      <c r="BK228" s="338"/>
      <c r="BL228" s="338"/>
      <c r="BM228" s="338"/>
      <c r="BN228" s="338"/>
      <c r="BO228" s="338"/>
      <c r="BP228" s="338"/>
      <c r="BQ228" s="338"/>
      <c r="BR228" s="338"/>
      <c r="BS228" s="338"/>
      <c r="BT228" s="338"/>
      <c r="BU228" s="338"/>
      <c r="BV228" s="338"/>
      <c r="BW228" s="338"/>
      <c r="BX228" s="338"/>
      <c r="BY228" s="338"/>
      <c r="BZ228" s="338"/>
      <c r="CA228" s="338"/>
      <c r="CB228" s="338"/>
      <c r="CC228" s="338"/>
      <c r="CD228" s="338"/>
      <c r="CE228" s="338"/>
      <c r="CF228" s="338"/>
    </row>
    <row r="229" spans="1:84" ht="12.75">
      <c r="A229" s="397" t="s">
        <v>99</v>
      </c>
      <c r="B229" s="363"/>
      <c r="C229" s="399">
        <f>A!C229</f>
        <v>0</v>
      </c>
      <c r="D229" s="617">
        <f>A!D229</f>
        <v>0</v>
      </c>
      <c r="E229" s="354"/>
      <c r="F229" s="354"/>
      <c r="G229" s="354"/>
      <c r="H229" s="354"/>
      <c r="I229" s="354"/>
      <c r="J229" s="354"/>
      <c r="K229" s="354"/>
      <c r="L229" s="354"/>
      <c r="M229" s="354"/>
      <c r="N229" s="337"/>
      <c r="O229" s="337"/>
      <c r="P229" s="337"/>
      <c r="Q229" s="338"/>
      <c r="R229" s="338"/>
      <c r="S229" s="338"/>
      <c r="T229" s="338"/>
      <c r="U229" s="338"/>
      <c r="V229" s="338"/>
      <c r="W229" s="338"/>
      <c r="X229" s="338"/>
      <c r="Y229" s="338"/>
      <c r="Z229" s="338"/>
      <c r="AA229" s="338"/>
      <c r="AB229" s="338"/>
      <c r="AC229" s="338"/>
      <c r="AD229" s="338"/>
      <c r="AE229" s="338"/>
      <c r="AF229" s="338"/>
      <c r="AG229" s="338"/>
      <c r="AH229" s="338"/>
      <c r="AI229" s="338"/>
      <c r="AJ229" s="338"/>
      <c r="AK229" s="338"/>
      <c r="AL229" s="338"/>
      <c r="AM229" s="338"/>
      <c r="AN229" s="338"/>
      <c r="AO229" s="338"/>
      <c r="AP229" s="338"/>
      <c r="AQ229" s="338"/>
      <c r="AR229" s="338"/>
      <c r="AS229" s="338"/>
      <c r="AT229" s="338"/>
      <c r="AU229" s="338"/>
      <c r="AV229" s="338"/>
      <c r="AW229" s="338"/>
      <c r="AX229" s="338"/>
      <c r="AY229" s="338"/>
      <c r="AZ229" s="338"/>
      <c r="BA229" s="338"/>
      <c r="BB229" s="338"/>
      <c r="BC229" s="338"/>
      <c r="BD229" s="338"/>
      <c r="BE229" s="338"/>
      <c r="BF229" s="338"/>
      <c r="BG229" s="338"/>
      <c r="BH229" s="338"/>
      <c r="BI229" s="338"/>
      <c r="BJ229" s="338"/>
      <c r="BK229" s="338"/>
      <c r="BL229" s="338"/>
      <c r="BM229" s="338"/>
      <c r="BN229" s="338"/>
      <c r="BO229" s="338"/>
      <c r="BP229" s="338"/>
      <c r="BQ229" s="338"/>
      <c r="BR229" s="338"/>
      <c r="BS229" s="338"/>
      <c r="BT229" s="338"/>
      <c r="BU229" s="338"/>
      <c r="BV229" s="338"/>
      <c r="BW229" s="338"/>
      <c r="BX229" s="338"/>
      <c r="BY229" s="338"/>
      <c r="BZ229" s="338"/>
      <c r="CA229" s="338"/>
      <c r="CB229" s="338"/>
      <c r="CC229" s="338"/>
      <c r="CD229" s="338"/>
      <c r="CE229" s="338"/>
      <c r="CF229" s="338"/>
    </row>
    <row r="230" spans="1:84" ht="12.75">
      <c r="A230" s="397" t="s">
        <v>398</v>
      </c>
      <c r="B230" s="363"/>
      <c r="C230" s="399">
        <f>A!C230</f>
        <v>0</v>
      </c>
      <c r="D230" s="617">
        <f>A!D230</f>
        <v>0</v>
      </c>
      <c r="E230" s="354"/>
      <c r="F230" s="354"/>
      <c r="G230" s="354"/>
      <c r="H230" s="354"/>
      <c r="I230" s="354"/>
      <c r="J230" s="354"/>
      <c r="K230" s="354"/>
      <c r="L230" s="354"/>
      <c r="M230" s="354"/>
      <c r="N230" s="337"/>
      <c r="O230" s="337"/>
      <c r="P230" s="337"/>
      <c r="Q230" s="338"/>
      <c r="R230" s="338"/>
      <c r="S230" s="338"/>
      <c r="T230" s="338"/>
      <c r="U230" s="338"/>
      <c r="V230" s="338"/>
      <c r="W230" s="338"/>
      <c r="X230" s="338"/>
      <c r="Y230" s="338"/>
      <c r="Z230" s="338"/>
      <c r="AA230" s="338"/>
      <c r="AB230" s="338"/>
      <c r="AC230" s="338"/>
      <c r="AD230" s="338"/>
      <c r="AE230" s="338"/>
      <c r="AF230" s="338"/>
      <c r="AG230" s="338"/>
      <c r="AH230" s="338"/>
      <c r="AI230" s="338"/>
      <c r="AJ230" s="338"/>
      <c r="AK230" s="338"/>
      <c r="AL230" s="338"/>
      <c r="AM230" s="338"/>
      <c r="AN230" s="338"/>
      <c r="AO230" s="338"/>
      <c r="AP230" s="338"/>
      <c r="AQ230" s="338"/>
      <c r="AR230" s="338"/>
      <c r="AS230" s="338"/>
      <c r="AT230" s="338"/>
      <c r="AU230" s="338"/>
      <c r="AV230" s="338"/>
      <c r="AW230" s="338"/>
      <c r="AX230" s="338"/>
      <c r="AY230" s="338"/>
      <c r="AZ230" s="338"/>
      <c r="BA230" s="338"/>
      <c r="BB230" s="338"/>
      <c r="BC230" s="338"/>
      <c r="BD230" s="338"/>
      <c r="BE230" s="338"/>
      <c r="BF230" s="338"/>
      <c r="BG230" s="338"/>
      <c r="BH230" s="338"/>
      <c r="BI230" s="338"/>
      <c r="BJ230" s="338"/>
      <c r="BK230" s="338"/>
      <c r="BL230" s="338"/>
      <c r="BM230" s="338"/>
      <c r="BN230" s="338"/>
      <c r="BO230" s="338"/>
      <c r="BP230" s="338"/>
      <c r="BQ230" s="338"/>
      <c r="BR230" s="338"/>
      <c r="BS230" s="338"/>
      <c r="BT230" s="338"/>
      <c r="BU230" s="338"/>
      <c r="BV230" s="338"/>
      <c r="BW230" s="338"/>
      <c r="BX230" s="338"/>
      <c r="BY230" s="338"/>
      <c r="BZ230" s="338"/>
      <c r="CA230" s="338"/>
      <c r="CB230" s="338"/>
      <c r="CC230" s="338"/>
      <c r="CD230" s="338"/>
      <c r="CE230" s="338"/>
      <c r="CF230" s="338"/>
    </row>
    <row r="231" spans="1:84" ht="12.75">
      <c r="A231" s="397" t="s">
        <v>657</v>
      </c>
      <c r="B231" s="363"/>
      <c r="C231" s="399">
        <f>A!C231</f>
        <v>0</v>
      </c>
      <c r="D231" s="617">
        <f>A!D231</f>
        <v>0</v>
      </c>
      <c r="E231" s="354"/>
      <c r="F231" s="354"/>
      <c r="G231" s="354"/>
      <c r="H231" s="354"/>
      <c r="I231" s="354"/>
      <c r="J231" s="354"/>
      <c r="K231" s="354"/>
      <c r="L231" s="354"/>
      <c r="M231" s="354"/>
      <c r="N231" s="337"/>
      <c r="O231" s="337"/>
      <c r="P231" s="337"/>
      <c r="Q231" s="338"/>
      <c r="R231" s="338"/>
      <c r="S231" s="338"/>
      <c r="T231" s="338"/>
      <c r="U231" s="338"/>
      <c r="V231" s="338"/>
      <c r="W231" s="338"/>
      <c r="X231" s="338"/>
      <c r="Y231" s="338"/>
      <c r="Z231" s="338"/>
      <c r="AA231" s="338"/>
      <c r="AB231" s="338"/>
      <c r="AC231" s="338"/>
      <c r="AD231" s="338"/>
      <c r="AE231" s="338"/>
      <c r="AF231" s="338"/>
      <c r="AG231" s="338"/>
      <c r="AH231" s="338"/>
      <c r="AI231" s="338"/>
      <c r="AJ231" s="338"/>
      <c r="AK231" s="338"/>
      <c r="AL231" s="338"/>
      <c r="AM231" s="338"/>
      <c r="AN231" s="338"/>
      <c r="AO231" s="338"/>
      <c r="AP231" s="338"/>
      <c r="AQ231" s="338"/>
      <c r="AR231" s="338"/>
      <c r="AS231" s="338"/>
      <c r="AT231" s="338"/>
      <c r="AU231" s="338"/>
      <c r="AV231" s="338"/>
      <c r="AW231" s="338"/>
      <c r="AX231" s="338"/>
      <c r="AY231" s="338"/>
      <c r="AZ231" s="338"/>
      <c r="BA231" s="338"/>
      <c r="BB231" s="338"/>
      <c r="BC231" s="338"/>
      <c r="BD231" s="338"/>
      <c r="BE231" s="338"/>
      <c r="BF231" s="338"/>
      <c r="BG231" s="338"/>
      <c r="BH231" s="338"/>
      <c r="BI231" s="338"/>
      <c r="BJ231" s="338"/>
      <c r="BK231" s="338"/>
      <c r="BL231" s="338"/>
      <c r="BM231" s="338"/>
      <c r="BN231" s="338"/>
      <c r="BO231" s="338"/>
      <c r="BP231" s="338"/>
      <c r="BQ231" s="338"/>
      <c r="BR231" s="338"/>
      <c r="BS231" s="338"/>
      <c r="BT231" s="338"/>
      <c r="BU231" s="338"/>
      <c r="BV231" s="338"/>
      <c r="BW231" s="338"/>
      <c r="BX231" s="338"/>
      <c r="BY231" s="338"/>
      <c r="BZ231" s="338"/>
      <c r="CA231" s="338"/>
      <c r="CB231" s="338"/>
      <c r="CC231" s="338"/>
      <c r="CD231" s="338"/>
      <c r="CE231" s="338"/>
      <c r="CF231" s="338"/>
    </row>
    <row r="232" spans="1:84" ht="12.75">
      <c r="A232" s="397" t="s">
        <v>208</v>
      </c>
      <c r="B232" s="363"/>
      <c r="C232" s="399">
        <f>A!C232</f>
        <v>0</v>
      </c>
      <c r="D232" s="617">
        <f>A!D232</f>
        <v>0</v>
      </c>
      <c r="E232" s="354"/>
      <c r="F232" s="354"/>
      <c r="G232" s="354"/>
      <c r="H232" s="354"/>
      <c r="I232" s="354"/>
      <c r="J232" s="354"/>
      <c r="K232" s="354"/>
      <c r="L232" s="354"/>
      <c r="M232" s="354"/>
      <c r="N232" s="337"/>
      <c r="O232" s="337"/>
      <c r="P232" s="337"/>
      <c r="Q232" s="338"/>
      <c r="R232" s="338"/>
      <c r="S232" s="338"/>
      <c r="T232" s="338"/>
      <c r="U232" s="338"/>
      <c r="V232" s="338"/>
      <c r="W232" s="338"/>
      <c r="X232" s="338"/>
      <c r="Y232" s="338"/>
      <c r="Z232" s="338"/>
      <c r="AA232" s="338"/>
      <c r="AB232" s="338"/>
      <c r="AC232" s="338"/>
      <c r="AD232" s="338"/>
      <c r="AE232" s="338"/>
      <c r="AF232" s="338"/>
      <c r="AG232" s="338"/>
      <c r="AH232" s="338"/>
      <c r="AI232" s="338"/>
      <c r="AJ232" s="338"/>
      <c r="AK232" s="338"/>
      <c r="AL232" s="338"/>
      <c r="AM232" s="338"/>
      <c r="AN232" s="338"/>
      <c r="AO232" s="338"/>
      <c r="AP232" s="338"/>
      <c r="AQ232" s="338"/>
      <c r="AR232" s="338"/>
      <c r="AS232" s="338"/>
      <c r="AT232" s="338"/>
      <c r="AU232" s="338"/>
      <c r="AV232" s="338"/>
      <c r="AW232" s="338"/>
      <c r="AX232" s="338"/>
      <c r="AY232" s="338"/>
      <c r="AZ232" s="338"/>
      <c r="BA232" s="338"/>
      <c r="BB232" s="338"/>
      <c r="BC232" s="338"/>
      <c r="BD232" s="338"/>
      <c r="BE232" s="338"/>
      <c r="BF232" s="338"/>
      <c r="BG232" s="338"/>
      <c r="BH232" s="338"/>
      <c r="BI232" s="338"/>
      <c r="BJ232" s="338"/>
      <c r="BK232" s="338"/>
      <c r="BL232" s="338"/>
      <c r="BM232" s="338"/>
      <c r="BN232" s="338"/>
      <c r="BO232" s="338"/>
      <c r="BP232" s="338"/>
      <c r="BQ232" s="338"/>
      <c r="BR232" s="338"/>
      <c r="BS232" s="338"/>
      <c r="BT232" s="338"/>
      <c r="BU232" s="338"/>
      <c r="BV232" s="338"/>
      <c r="BW232" s="338"/>
      <c r="BX232" s="338"/>
      <c r="BY232" s="338"/>
      <c r="BZ232" s="338"/>
      <c r="CA232" s="338"/>
      <c r="CB232" s="338"/>
      <c r="CC232" s="338"/>
      <c r="CD232" s="338"/>
      <c r="CE232" s="338"/>
      <c r="CF232" s="338"/>
    </row>
    <row r="233" spans="1:84" ht="12.75">
      <c r="A233" s="397" t="s">
        <v>633</v>
      </c>
      <c r="B233" s="363"/>
      <c r="C233" s="399">
        <f>A!C233</f>
        <v>0</v>
      </c>
      <c r="D233" s="617">
        <f>A!D233</f>
        <v>0</v>
      </c>
      <c r="E233" s="354"/>
      <c r="F233" s="354"/>
      <c r="G233" s="354"/>
      <c r="H233" s="354"/>
      <c r="I233" s="354"/>
      <c r="J233" s="354"/>
      <c r="K233" s="354"/>
      <c r="L233" s="354"/>
      <c r="M233" s="354"/>
      <c r="N233" s="337"/>
      <c r="O233" s="337"/>
      <c r="P233" s="337"/>
      <c r="Q233" s="338"/>
      <c r="R233" s="338"/>
      <c r="S233" s="338"/>
      <c r="T233" s="338"/>
      <c r="U233" s="338"/>
      <c r="V233" s="338"/>
      <c r="W233" s="338"/>
      <c r="X233" s="338"/>
      <c r="Y233" s="338"/>
      <c r="Z233" s="338"/>
      <c r="AA233" s="338"/>
      <c r="AB233" s="338"/>
      <c r="AC233" s="338"/>
      <c r="AD233" s="338"/>
      <c r="AE233" s="338"/>
      <c r="AF233" s="338"/>
      <c r="AG233" s="338"/>
      <c r="AH233" s="338"/>
      <c r="AI233" s="338"/>
      <c r="AJ233" s="338"/>
      <c r="AK233" s="338"/>
      <c r="AL233" s="338"/>
      <c r="AM233" s="338"/>
      <c r="AN233" s="338"/>
      <c r="AO233" s="338"/>
      <c r="AP233" s="338"/>
      <c r="AQ233" s="338"/>
      <c r="AR233" s="338"/>
      <c r="AS233" s="338"/>
      <c r="AT233" s="338"/>
      <c r="AU233" s="338"/>
      <c r="AV233" s="338"/>
      <c r="AW233" s="338"/>
      <c r="AX233" s="338"/>
      <c r="AY233" s="338"/>
      <c r="AZ233" s="338"/>
      <c r="BA233" s="338"/>
      <c r="BB233" s="338"/>
      <c r="BC233" s="338"/>
      <c r="BD233" s="338"/>
      <c r="BE233" s="338"/>
      <c r="BF233" s="338"/>
      <c r="BG233" s="338"/>
      <c r="BH233" s="338"/>
      <c r="BI233" s="338"/>
      <c r="BJ233" s="338"/>
      <c r="BK233" s="338"/>
      <c r="BL233" s="338"/>
      <c r="BM233" s="338"/>
      <c r="BN233" s="338"/>
      <c r="BO233" s="338"/>
      <c r="BP233" s="338"/>
      <c r="BQ233" s="338"/>
      <c r="BR233" s="338"/>
      <c r="BS233" s="338"/>
      <c r="BT233" s="338"/>
      <c r="BU233" s="338"/>
      <c r="BV233" s="338"/>
      <c r="BW233" s="338"/>
      <c r="BX233" s="338"/>
      <c r="BY233" s="338"/>
      <c r="BZ233" s="338"/>
      <c r="CA233" s="338"/>
      <c r="CB233" s="338"/>
      <c r="CC233" s="338"/>
      <c r="CD233" s="338"/>
      <c r="CE233" s="338"/>
      <c r="CF233" s="338"/>
    </row>
    <row r="234" spans="1:84" ht="12.75">
      <c r="A234" s="397" t="s">
        <v>634</v>
      </c>
      <c r="B234" s="363"/>
      <c r="C234" s="399">
        <f>A!C234</f>
        <v>0</v>
      </c>
      <c r="D234" s="617">
        <f>A!D234</f>
        <v>0</v>
      </c>
      <c r="E234" s="354"/>
      <c r="F234" s="354"/>
      <c r="G234" s="354"/>
      <c r="H234" s="354"/>
      <c r="I234" s="354"/>
      <c r="J234" s="354"/>
      <c r="K234" s="354"/>
      <c r="L234" s="354"/>
      <c r="M234" s="354"/>
      <c r="N234" s="337"/>
      <c r="O234" s="337"/>
      <c r="P234" s="337"/>
      <c r="Q234" s="338"/>
      <c r="R234" s="338"/>
      <c r="S234" s="338"/>
      <c r="T234" s="338"/>
      <c r="U234" s="338"/>
      <c r="V234" s="338"/>
      <c r="W234" s="338"/>
      <c r="X234" s="338"/>
      <c r="Y234" s="338"/>
      <c r="Z234" s="338"/>
      <c r="AA234" s="338"/>
      <c r="AB234" s="338"/>
      <c r="AC234" s="338"/>
      <c r="AD234" s="338"/>
      <c r="AE234" s="338"/>
      <c r="AF234" s="338"/>
      <c r="AG234" s="338"/>
      <c r="AH234" s="338"/>
      <c r="AI234" s="338"/>
      <c r="AJ234" s="338"/>
      <c r="AK234" s="338"/>
      <c r="AL234" s="338"/>
      <c r="AM234" s="338"/>
      <c r="AN234" s="338"/>
      <c r="AO234" s="338"/>
      <c r="AP234" s="338"/>
      <c r="AQ234" s="338"/>
      <c r="AR234" s="338"/>
      <c r="AS234" s="338"/>
      <c r="AT234" s="338"/>
      <c r="AU234" s="338"/>
      <c r="AV234" s="338"/>
      <c r="AW234" s="338"/>
      <c r="AX234" s="338"/>
      <c r="AY234" s="338"/>
      <c r="AZ234" s="338"/>
      <c r="BA234" s="338"/>
      <c r="BB234" s="338"/>
      <c r="BC234" s="338"/>
      <c r="BD234" s="338"/>
      <c r="BE234" s="338"/>
      <c r="BF234" s="338"/>
      <c r="BG234" s="338"/>
      <c r="BH234" s="338"/>
      <c r="BI234" s="338"/>
      <c r="BJ234" s="338"/>
      <c r="BK234" s="338"/>
      <c r="BL234" s="338"/>
      <c r="BM234" s="338"/>
      <c r="BN234" s="338"/>
      <c r="BO234" s="338"/>
      <c r="BP234" s="338"/>
      <c r="BQ234" s="338"/>
      <c r="BR234" s="338"/>
      <c r="BS234" s="338"/>
      <c r="BT234" s="338"/>
      <c r="BU234" s="338"/>
      <c r="BV234" s="338"/>
      <c r="BW234" s="338"/>
      <c r="BX234" s="338"/>
      <c r="BY234" s="338"/>
      <c r="BZ234" s="338"/>
      <c r="CA234" s="338"/>
      <c r="CB234" s="338"/>
      <c r="CC234" s="338"/>
      <c r="CD234" s="338"/>
      <c r="CE234" s="338"/>
      <c r="CF234" s="338"/>
    </row>
    <row r="235" spans="1:84" ht="12.75">
      <c r="A235" s="397" t="s">
        <v>653</v>
      </c>
      <c r="B235" s="363"/>
      <c r="C235" s="399">
        <f>A!C235</f>
        <v>0</v>
      </c>
      <c r="D235" s="617">
        <f>A!D235</f>
        <v>0</v>
      </c>
      <c r="E235" s="354"/>
      <c r="F235" s="354"/>
      <c r="G235" s="354"/>
      <c r="H235" s="354"/>
      <c r="I235" s="354"/>
      <c r="J235" s="354"/>
      <c r="K235" s="354"/>
      <c r="L235" s="354"/>
      <c r="M235" s="354"/>
      <c r="N235" s="337"/>
      <c r="O235" s="337"/>
      <c r="P235" s="337"/>
      <c r="Q235" s="338"/>
      <c r="R235" s="338"/>
      <c r="S235" s="338"/>
      <c r="T235" s="338"/>
      <c r="U235" s="338"/>
      <c r="V235" s="338"/>
      <c r="W235" s="338"/>
      <c r="X235" s="338"/>
      <c r="Y235" s="338"/>
      <c r="Z235" s="338"/>
      <c r="AA235" s="338"/>
      <c r="AB235" s="338"/>
      <c r="AC235" s="338"/>
      <c r="AD235" s="338"/>
      <c r="AE235" s="338"/>
      <c r="AF235" s="338"/>
      <c r="AG235" s="338"/>
      <c r="AH235" s="338"/>
      <c r="AI235" s="338"/>
      <c r="AJ235" s="338"/>
      <c r="AK235" s="338"/>
      <c r="AL235" s="338"/>
      <c r="AM235" s="338"/>
      <c r="AN235" s="338"/>
      <c r="AO235" s="338"/>
      <c r="AP235" s="338"/>
      <c r="AQ235" s="338"/>
      <c r="AR235" s="338"/>
      <c r="AS235" s="338"/>
      <c r="AT235" s="338"/>
      <c r="AU235" s="338"/>
      <c r="AV235" s="338"/>
      <c r="AW235" s="338"/>
      <c r="AX235" s="338"/>
      <c r="AY235" s="338"/>
      <c r="AZ235" s="338"/>
      <c r="BA235" s="338"/>
      <c r="BB235" s="338"/>
      <c r="BC235" s="338"/>
      <c r="BD235" s="338"/>
      <c r="BE235" s="338"/>
      <c r="BF235" s="338"/>
      <c r="BG235" s="338"/>
      <c r="BH235" s="338"/>
      <c r="BI235" s="338"/>
      <c r="BJ235" s="338"/>
      <c r="BK235" s="338"/>
      <c r="BL235" s="338"/>
      <c r="BM235" s="338"/>
      <c r="BN235" s="338"/>
      <c r="BO235" s="338"/>
      <c r="BP235" s="338"/>
      <c r="BQ235" s="338"/>
      <c r="BR235" s="338"/>
      <c r="BS235" s="338"/>
      <c r="BT235" s="338"/>
      <c r="BU235" s="338"/>
      <c r="BV235" s="338"/>
      <c r="BW235" s="338"/>
      <c r="BX235" s="338"/>
      <c r="BY235" s="338"/>
      <c r="BZ235" s="338"/>
      <c r="CA235" s="338"/>
      <c r="CB235" s="338"/>
      <c r="CC235" s="338"/>
      <c r="CD235" s="338"/>
      <c r="CE235" s="338"/>
      <c r="CF235" s="338"/>
    </row>
    <row r="236" spans="1:84" ht="12.75">
      <c r="A236" s="397" t="s">
        <v>654</v>
      </c>
      <c r="B236" s="363"/>
      <c r="C236" s="399">
        <f>A!C236</f>
        <v>0</v>
      </c>
      <c r="D236" s="617">
        <f>A!D236</f>
        <v>0</v>
      </c>
      <c r="E236" s="354"/>
      <c r="F236" s="354"/>
      <c r="G236" s="354"/>
      <c r="H236" s="354"/>
      <c r="I236" s="354"/>
      <c r="J236" s="354"/>
      <c r="K236" s="354"/>
      <c r="L236" s="354"/>
      <c r="M236" s="354"/>
      <c r="N236" s="337"/>
      <c r="O236" s="337"/>
      <c r="P236" s="337"/>
      <c r="Q236" s="338"/>
      <c r="R236" s="338"/>
      <c r="S236" s="338"/>
      <c r="T236" s="338"/>
      <c r="U236" s="338"/>
      <c r="V236" s="338"/>
      <c r="W236" s="338"/>
      <c r="X236" s="338"/>
      <c r="Y236" s="338"/>
      <c r="Z236" s="338"/>
      <c r="AA236" s="338"/>
      <c r="AB236" s="338"/>
      <c r="AC236" s="338"/>
      <c r="AD236" s="338"/>
      <c r="AE236" s="338"/>
      <c r="AF236" s="338"/>
      <c r="AG236" s="338"/>
      <c r="AH236" s="338"/>
      <c r="AI236" s="338"/>
      <c r="AJ236" s="338"/>
      <c r="AK236" s="338"/>
      <c r="AL236" s="338"/>
      <c r="AM236" s="338"/>
      <c r="AN236" s="338"/>
      <c r="AO236" s="338"/>
      <c r="AP236" s="338"/>
      <c r="AQ236" s="338"/>
      <c r="AR236" s="338"/>
      <c r="AS236" s="338"/>
      <c r="AT236" s="338"/>
      <c r="AU236" s="338"/>
      <c r="AV236" s="338"/>
      <c r="AW236" s="338"/>
      <c r="AX236" s="338"/>
      <c r="AY236" s="338"/>
      <c r="AZ236" s="338"/>
      <c r="BA236" s="338"/>
      <c r="BB236" s="338"/>
      <c r="BC236" s="338"/>
      <c r="BD236" s="338"/>
      <c r="BE236" s="338"/>
      <c r="BF236" s="338"/>
      <c r="BG236" s="338"/>
      <c r="BH236" s="338"/>
      <c r="BI236" s="338"/>
      <c r="BJ236" s="338"/>
      <c r="BK236" s="338"/>
      <c r="BL236" s="338"/>
      <c r="BM236" s="338"/>
      <c r="BN236" s="338"/>
      <c r="BO236" s="338"/>
      <c r="BP236" s="338"/>
      <c r="BQ236" s="338"/>
      <c r="BR236" s="338"/>
      <c r="BS236" s="338"/>
      <c r="BT236" s="338"/>
      <c r="BU236" s="338"/>
      <c r="BV236" s="338"/>
      <c r="BW236" s="338"/>
      <c r="BX236" s="338"/>
      <c r="BY236" s="338"/>
      <c r="BZ236" s="338"/>
      <c r="CA236" s="338"/>
      <c r="CB236" s="338"/>
      <c r="CC236" s="338"/>
      <c r="CD236" s="338"/>
      <c r="CE236" s="338"/>
      <c r="CF236" s="338"/>
    </row>
    <row r="237" spans="1:84" ht="12.75">
      <c r="A237" s="397" t="s">
        <v>655</v>
      </c>
      <c r="B237" s="363"/>
      <c r="C237" s="399">
        <f>A!C237</f>
        <v>0</v>
      </c>
      <c r="D237" s="617">
        <f>A!D237</f>
        <v>0</v>
      </c>
      <c r="E237" s="354"/>
      <c r="F237" s="354"/>
      <c r="G237" s="354"/>
      <c r="H237" s="354"/>
      <c r="I237" s="354"/>
      <c r="J237" s="354"/>
      <c r="K237" s="354"/>
      <c r="L237" s="354"/>
      <c r="M237" s="354"/>
      <c r="N237" s="337"/>
      <c r="O237" s="337"/>
      <c r="P237" s="337"/>
      <c r="Q237" s="338"/>
      <c r="R237" s="338"/>
      <c r="S237" s="338"/>
      <c r="T237" s="338"/>
      <c r="U237" s="338"/>
      <c r="V237" s="338"/>
      <c r="W237" s="338"/>
      <c r="X237" s="338"/>
      <c r="Y237" s="338"/>
      <c r="Z237" s="338"/>
      <c r="AA237" s="338"/>
      <c r="AB237" s="338"/>
      <c r="AC237" s="338"/>
      <c r="AD237" s="338"/>
      <c r="AE237" s="338"/>
      <c r="AF237" s="338"/>
      <c r="AG237" s="338"/>
      <c r="AH237" s="338"/>
      <c r="AI237" s="338"/>
      <c r="AJ237" s="338"/>
      <c r="AK237" s="338"/>
      <c r="AL237" s="338"/>
      <c r="AM237" s="338"/>
      <c r="AN237" s="338"/>
      <c r="AO237" s="338"/>
      <c r="AP237" s="338"/>
      <c r="AQ237" s="338"/>
      <c r="AR237" s="338"/>
      <c r="AS237" s="338"/>
      <c r="AT237" s="338"/>
      <c r="AU237" s="338"/>
      <c r="AV237" s="338"/>
      <c r="AW237" s="338"/>
      <c r="AX237" s="338"/>
      <c r="AY237" s="338"/>
      <c r="AZ237" s="338"/>
      <c r="BA237" s="338"/>
      <c r="BB237" s="338"/>
      <c r="BC237" s="338"/>
      <c r="BD237" s="338"/>
      <c r="BE237" s="338"/>
      <c r="BF237" s="338"/>
      <c r="BG237" s="338"/>
      <c r="BH237" s="338"/>
      <c r="BI237" s="338"/>
      <c r="BJ237" s="338"/>
      <c r="BK237" s="338"/>
      <c r="BL237" s="338"/>
      <c r="BM237" s="338"/>
      <c r="BN237" s="338"/>
      <c r="BO237" s="338"/>
      <c r="BP237" s="338"/>
      <c r="BQ237" s="338"/>
      <c r="BR237" s="338"/>
      <c r="BS237" s="338"/>
      <c r="BT237" s="338"/>
      <c r="BU237" s="338"/>
      <c r="BV237" s="338"/>
      <c r="BW237" s="338"/>
      <c r="BX237" s="338"/>
      <c r="BY237" s="338"/>
      <c r="BZ237" s="338"/>
      <c r="CA237" s="338"/>
      <c r="CB237" s="338"/>
      <c r="CC237" s="338"/>
      <c r="CD237" s="338"/>
      <c r="CE237" s="338"/>
      <c r="CF237" s="338"/>
    </row>
    <row r="238" spans="1:84" ht="12.75">
      <c r="A238" s="397" t="s">
        <v>656</v>
      </c>
      <c r="B238" s="363"/>
      <c r="C238" s="399">
        <f>A!C238</f>
        <v>0</v>
      </c>
      <c r="D238" s="617">
        <f>A!D238</f>
        <v>0</v>
      </c>
      <c r="E238" s="354"/>
      <c r="F238" s="354"/>
      <c r="G238" s="354"/>
      <c r="H238" s="354"/>
      <c r="I238" s="354"/>
      <c r="J238" s="354"/>
      <c r="K238" s="354"/>
      <c r="L238" s="354"/>
      <c r="M238" s="354"/>
      <c r="N238" s="337"/>
      <c r="O238" s="337"/>
      <c r="P238" s="337"/>
      <c r="Q238" s="338"/>
      <c r="R238" s="338"/>
      <c r="S238" s="338"/>
      <c r="T238" s="338"/>
      <c r="U238" s="338"/>
      <c r="V238" s="338"/>
      <c r="W238" s="338"/>
      <c r="X238" s="338"/>
      <c r="Y238" s="338"/>
      <c r="Z238" s="338"/>
      <c r="AA238" s="338"/>
      <c r="AB238" s="338"/>
      <c r="AC238" s="338"/>
      <c r="AD238" s="338"/>
      <c r="AE238" s="338"/>
      <c r="AF238" s="338"/>
      <c r="AG238" s="338"/>
      <c r="AH238" s="338"/>
      <c r="AI238" s="338"/>
      <c r="AJ238" s="338"/>
      <c r="AK238" s="338"/>
      <c r="AL238" s="338"/>
      <c r="AM238" s="338"/>
      <c r="AN238" s="338"/>
      <c r="AO238" s="338"/>
      <c r="AP238" s="338"/>
      <c r="AQ238" s="338"/>
      <c r="AR238" s="338"/>
      <c r="AS238" s="338"/>
      <c r="AT238" s="338"/>
      <c r="AU238" s="338"/>
      <c r="AV238" s="338"/>
      <c r="AW238" s="338"/>
      <c r="AX238" s="338"/>
      <c r="AY238" s="338"/>
      <c r="AZ238" s="338"/>
      <c r="BA238" s="338"/>
      <c r="BB238" s="338"/>
      <c r="BC238" s="338"/>
      <c r="BD238" s="338"/>
      <c r="BE238" s="338"/>
      <c r="BF238" s="338"/>
      <c r="BG238" s="338"/>
      <c r="BH238" s="338"/>
      <c r="BI238" s="338"/>
      <c r="BJ238" s="338"/>
      <c r="BK238" s="338"/>
      <c r="BL238" s="338"/>
      <c r="BM238" s="338"/>
      <c r="BN238" s="338"/>
      <c r="BO238" s="338"/>
      <c r="BP238" s="338"/>
      <c r="BQ238" s="338"/>
      <c r="BR238" s="338"/>
      <c r="BS238" s="338"/>
      <c r="BT238" s="338"/>
      <c r="BU238" s="338"/>
      <c r="BV238" s="338"/>
      <c r="BW238" s="338"/>
      <c r="BX238" s="338"/>
      <c r="BY238" s="338"/>
      <c r="BZ238" s="338"/>
      <c r="CA238" s="338"/>
      <c r="CB238" s="338"/>
      <c r="CC238" s="338"/>
      <c r="CD238" s="338"/>
      <c r="CE238" s="338"/>
      <c r="CF238" s="338"/>
    </row>
    <row r="239" spans="1:84" ht="12.75">
      <c r="A239" s="397" t="s">
        <v>807</v>
      </c>
      <c r="B239" s="363"/>
      <c r="C239" s="399">
        <f>A!C239</f>
        <v>0</v>
      </c>
      <c r="D239" s="617">
        <f>A!D239</f>
        <v>0</v>
      </c>
      <c r="E239" s="354"/>
      <c r="F239" s="354"/>
      <c r="G239" s="354"/>
      <c r="H239" s="354"/>
      <c r="I239" s="354"/>
      <c r="J239" s="354"/>
      <c r="K239" s="354"/>
      <c r="L239" s="354"/>
      <c r="M239" s="354"/>
      <c r="N239" s="337"/>
      <c r="O239" s="337"/>
      <c r="P239" s="337"/>
      <c r="Q239" s="338"/>
      <c r="R239" s="338"/>
      <c r="S239" s="338"/>
      <c r="T239" s="338"/>
      <c r="U239" s="338"/>
      <c r="V239" s="338"/>
      <c r="W239" s="338"/>
      <c r="X239" s="338"/>
      <c r="Y239" s="338"/>
      <c r="Z239" s="338"/>
      <c r="AA239" s="338"/>
      <c r="AB239" s="338"/>
      <c r="AC239" s="338"/>
      <c r="AD239" s="338"/>
      <c r="AE239" s="338"/>
      <c r="AF239" s="338"/>
      <c r="AG239" s="338"/>
      <c r="AH239" s="338"/>
      <c r="AI239" s="338"/>
      <c r="AJ239" s="338"/>
      <c r="AK239" s="338"/>
      <c r="AL239" s="338"/>
      <c r="AM239" s="338"/>
      <c r="AN239" s="338"/>
      <c r="AO239" s="338"/>
      <c r="AP239" s="338"/>
      <c r="AQ239" s="338"/>
      <c r="AR239" s="338"/>
      <c r="AS239" s="338"/>
      <c r="AT239" s="338"/>
      <c r="AU239" s="338"/>
      <c r="AV239" s="338"/>
      <c r="AW239" s="338"/>
      <c r="AX239" s="338"/>
      <c r="AY239" s="338"/>
      <c r="AZ239" s="338"/>
      <c r="BA239" s="338"/>
      <c r="BB239" s="338"/>
      <c r="BC239" s="338"/>
      <c r="BD239" s="338"/>
      <c r="BE239" s="338"/>
      <c r="BF239" s="338"/>
      <c r="BG239" s="338"/>
      <c r="BH239" s="338"/>
      <c r="BI239" s="338"/>
      <c r="BJ239" s="338"/>
      <c r="BK239" s="338"/>
      <c r="BL239" s="338"/>
      <c r="BM239" s="338"/>
      <c r="BN239" s="338"/>
      <c r="BO239" s="338"/>
      <c r="BP239" s="338"/>
      <c r="BQ239" s="338"/>
      <c r="BR239" s="338"/>
      <c r="BS239" s="338"/>
      <c r="BT239" s="338"/>
      <c r="BU239" s="338"/>
      <c r="BV239" s="338"/>
      <c r="BW239" s="338"/>
      <c r="BX239" s="338"/>
      <c r="BY239" s="338"/>
      <c r="BZ239" s="338"/>
      <c r="CA239" s="338"/>
      <c r="CB239" s="338"/>
      <c r="CC239" s="338"/>
      <c r="CD239" s="338"/>
      <c r="CE239" s="338"/>
      <c r="CF239" s="338"/>
    </row>
    <row r="240" spans="1:84" ht="12.75">
      <c r="A240" s="397" t="s">
        <v>807</v>
      </c>
      <c r="B240" s="363"/>
      <c r="C240" s="399">
        <f>A!C240</f>
        <v>0</v>
      </c>
      <c r="D240" s="617">
        <f>A!D240</f>
        <v>0</v>
      </c>
      <c r="E240" s="354"/>
      <c r="F240" s="354"/>
      <c r="G240" s="354"/>
      <c r="H240" s="354"/>
      <c r="I240" s="354"/>
      <c r="J240" s="354"/>
      <c r="K240" s="354"/>
      <c r="L240" s="354"/>
      <c r="M240" s="354"/>
      <c r="N240" s="337"/>
      <c r="O240" s="337"/>
      <c r="P240" s="337"/>
      <c r="Q240" s="338"/>
      <c r="R240" s="338"/>
      <c r="S240" s="338"/>
      <c r="T240" s="338"/>
      <c r="U240" s="338"/>
      <c r="V240" s="338"/>
      <c r="W240" s="338"/>
      <c r="X240" s="338"/>
      <c r="Y240" s="338"/>
      <c r="Z240" s="338"/>
      <c r="AA240" s="338"/>
      <c r="AB240" s="338"/>
      <c r="AC240" s="338"/>
      <c r="AD240" s="338"/>
      <c r="AE240" s="338"/>
      <c r="AF240" s="338"/>
      <c r="AG240" s="338"/>
      <c r="AH240" s="338"/>
      <c r="AI240" s="338"/>
      <c r="AJ240" s="338"/>
      <c r="AK240" s="338"/>
      <c r="AL240" s="338"/>
      <c r="AM240" s="338"/>
      <c r="AN240" s="338"/>
      <c r="AO240" s="338"/>
      <c r="AP240" s="338"/>
      <c r="AQ240" s="338"/>
      <c r="AR240" s="338"/>
      <c r="AS240" s="338"/>
      <c r="AT240" s="338"/>
      <c r="AU240" s="338"/>
      <c r="AV240" s="338"/>
      <c r="AW240" s="338"/>
      <c r="AX240" s="338"/>
      <c r="AY240" s="338"/>
      <c r="AZ240" s="338"/>
      <c r="BA240" s="338"/>
      <c r="BB240" s="338"/>
      <c r="BC240" s="338"/>
      <c r="BD240" s="338"/>
      <c r="BE240" s="338"/>
      <c r="BF240" s="338"/>
      <c r="BG240" s="338"/>
      <c r="BH240" s="338"/>
      <c r="BI240" s="338"/>
      <c r="BJ240" s="338"/>
      <c r="BK240" s="338"/>
      <c r="BL240" s="338"/>
      <c r="BM240" s="338"/>
      <c r="BN240" s="338"/>
      <c r="BO240" s="338"/>
      <c r="BP240" s="338"/>
      <c r="BQ240" s="338"/>
      <c r="BR240" s="338"/>
      <c r="BS240" s="338"/>
      <c r="BT240" s="338"/>
      <c r="BU240" s="338"/>
      <c r="BV240" s="338"/>
      <c r="BW240" s="338"/>
      <c r="BX240" s="338"/>
      <c r="BY240" s="338"/>
      <c r="BZ240" s="338"/>
      <c r="CA240" s="338"/>
      <c r="CB240" s="338"/>
      <c r="CC240" s="338"/>
      <c r="CD240" s="338"/>
      <c r="CE240" s="338"/>
      <c r="CF240" s="338"/>
    </row>
    <row r="241" spans="1:84" ht="12.75">
      <c r="A241" s="337"/>
      <c r="B241" s="337"/>
      <c r="C241" s="337"/>
      <c r="D241" s="337"/>
      <c r="E241" s="337"/>
      <c r="F241" s="337"/>
      <c r="G241" s="337"/>
      <c r="H241" s="337"/>
      <c r="I241" s="337"/>
      <c r="J241" s="337"/>
      <c r="K241" s="337"/>
      <c r="L241" s="337"/>
      <c r="M241" s="337"/>
      <c r="N241" s="337"/>
      <c r="O241" s="337"/>
      <c r="P241" s="337"/>
      <c r="Q241" s="338"/>
      <c r="R241" s="338"/>
      <c r="S241" s="338"/>
      <c r="T241" s="338"/>
      <c r="U241" s="338"/>
      <c r="V241" s="338"/>
      <c r="W241" s="338"/>
      <c r="X241" s="338"/>
      <c r="Y241" s="338"/>
      <c r="Z241" s="338"/>
      <c r="AA241" s="338"/>
      <c r="AB241" s="338"/>
      <c r="AC241" s="338"/>
      <c r="AD241" s="338"/>
      <c r="AE241" s="338"/>
      <c r="AF241" s="338"/>
      <c r="AG241" s="338"/>
      <c r="AH241" s="338"/>
      <c r="AI241" s="338"/>
      <c r="AJ241" s="338"/>
      <c r="AK241" s="338"/>
      <c r="AL241" s="338"/>
      <c r="AM241" s="338"/>
      <c r="AN241" s="338"/>
      <c r="AO241" s="338"/>
      <c r="AP241" s="338"/>
      <c r="AQ241" s="338"/>
      <c r="AR241" s="338"/>
      <c r="AS241" s="338"/>
      <c r="AT241" s="338"/>
      <c r="AU241" s="338"/>
      <c r="AV241" s="338"/>
      <c r="AW241" s="338"/>
      <c r="AX241" s="338"/>
      <c r="AY241" s="338"/>
      <c r="AZ241" s="338"/>
      <c r="BA241" s="338"/>
      <c r="BB241" s="338"/>
      <c r="BC241" s="338"/>
      <c r="BD241" s="338"/>
      <c r="BE241" s="338"/>
      <c r="BF241" s="338"/>
      <c r="BG241" s="338"/>
      <c r="BH241" s="338"/>
      <c r="BI241" s="338"/>
      <c r="BJ241" s="338"/>
      <c r="BK241" s="338"/>
      <c r="BL241" s="338"/>
      <c r="BM241" s="338"/>
      <c r="BN241" s="338"/>
      <c r="BO241" s="338"/>
      <c r="BP241" s="338"/>
      <c r="BQ241" s="338"/>
      <c r="BR241" s="338"/>
      <c r="BS241" s="338"/>
      <c r="BT241" s="338"/>
      <c r="BU241" s="338"/>
      <c r="BV241" s="338"/>
      <c r="BW241" s="338"/>
      <c r="BX241" s="338"/>
      <c r="BY241" s="338"/>
      <c r="BZ241" s="338"/>
      <c r="CA241" s="338"/>
      <c r="CB241" s="338"/>
      <c r="CC241" s="338"/>
      <c r="CD241" s="338"/>
      <c r="CE241" s="338"/>
      <c r="CF241" s="338"/>
    </row>
    <row r="242" spans="1:84" ht="15">
      <c r="A242" s="349" t="s">
        <v>202</v>
      </c>
      <c r="B242" s="337"/>
      <c r="C242" s="337"/>
      <c r="D242" s="337"/>
      <c r="E242" s="337"/>
      <c r="F242" s="337"/>
      <c r="G242" s="337"/>
      <c r="H242" s="337"/>
      <c r="I242" s="337"/>
      <c r="J242" s="337"/>
      <c r="K242" s="337"/>
      <c r="L242" s="337"/>
      <c r="M242" s="337"/>
      <c r="N242" s="337"/>
      <c r="O242" s="337"/>
      <c r="P242" s="337"/>
      <c r="Q242" s="338"/>
      <c r="R242" s="338"/>
      <c r="S242" s="338"/>
      <c r="T242" s="338"/>
      <c r="U242" s="338"/>
      <c r="V242" s="338"/>
      <c r="W242" s="338"/>
      <c r="X242" s="338"/>
      <c r="Y242" s="338"/>
      <c r="Z242" s="338"/>
      <c r="AA242" s="338"/>
      <c r="AB242" s="338"/>
      <c r="AC242" s="338"/>
      <c r="AD242" s="338"/>
      <c r="AE242" s="338"/>
      <c r="AF242" s="338"/>
      <c r="AG242" s="338"/>
      <c r="AH242" s="338"/>
      <c r="AI242" s="338"/>
      <c r="AJ242" s="338"/>
      <c r="AK242" s="338"/>
      <c r="AL242" s="338"/>
      <c r="AM242" s="338"/>
      <c r="AN242" s="338"/>
      <c r="AO242" s="338"/>
      <c r="AP242" s="338"/>
      <c r="AQ242" s="338"/>
      <c r="AR242" s="338"/>
      <c r="AS242" s="338"/>
      <c r="AT242" s="338"/>
      <c r="AU242" s="338"/>
      <c r="AV242" s="338"/>
      <c r="AW242" s="338"/>
      <c r="AX242" s="338"/>
      <c r="AY242" s="338"/>
      <c r="AZ242" s="338"/>
      <c r="BA242" s="338"/>
      <c r="BB242" s="338"/>
      <c r="BC242" s="338"/>
      <c r="BD242" s="338"/>
      <c r="BE242" s="338"/>
      <c r="BF242" s="338"/>
      <c r="BG242" s="338"/>
      <c r="BH242" s="338"/>
      <c r="BI242" s="338"/>
      <c r="BJ242" s="338"/>
      <c r="BK242" s="338"/>
      <c r="BL242" s="338"/>
      <c r="BM242" s="338"/>
      <c r="BN242" s="338"/>
      <c r="BO242" s="338"/>
      <c r="BP242" s="338"/>
      <c r="BQ242" s="338"/>
      <c r="BR242" s="338"/>
      <c r="BS242" s="338"/>
      <c r="BT242" s="338"/>
      <c r="BU242" s="338"/>
      <c r="BV242" s="338"/>
      <c r="BW242" s="338"/>
      <c r="BX242" s="338"/>
      <c r="BY242" s="338"/>
      <c r="BZ242" s="338"/>
      <c r="CA242" s="338"/>
      <c r="CB242" s="338"/>
      <c r="CC242" s="338"/>
      <c r="CD242" s="338"/>
      <c r="CE242" s="338"/>
      <c r="CF242" s="338"/>
    </row>
    <row r="243" spans="1:84" ht="12.75">
      <c r="A243" s="337"/>
      <c r="B243" s="337"/>
      <c r="C243" s="337"/>
      <c r="D243" s="337"/>
      <c r="E243" s="337"/>
      <c r="F243" s="337"/>
      <c r="G243" s="337"/>
      <c r="H243" s="337"/>
      <c r="I243" s="337"/>
      <c r="J243" s="337"/>
      <c r="K243" s="337"/>
      <c r="L243" s="337"/>
      <c r="M243" s="337"/>
      <c r="N243" s="337"/>
      <c r="O243" s="337"/>
      <c r="P243" s="337"/>
      <c r="Q243" s="338"/>
      <c r="R243" s="338"/>
      <c r="S243" s="338"/>
      <c r="T243" s="338"/>
      <c r="U243" s="338"/>
      <c r="V243" s="338"/>
      <c r="W243" s="338"/>
      <c r="X243" s="338"/>
      <c r="Y243" s="338"/>
      <c r="Z243" s="338"/>
      <c r="AA243" s="338"/>
      <c r="AB243" s="338"/>
      <c r="AC243" s="338"/>
      <c r="AD243" s="338"/>
      <c r="AE243" s="338"/>
      <c r="AF243" s="338"/>
      <c r="AG243" s="338"/>
      <c r="AH243" s="338"/>
      <c r="AI243" s="338"/>
      <c r="AJ243" s="338"/>
      <c r="AK243" s="338"/>
      <c r="AL243" s="338"/>
      <c r="AM243" s="338"/>
      <c r="AN243" s="338"/>
      <c r="AO243" s="338"/>
      <c r="AP243" s="338"/>
      <c r="AQ243" s="338"/>
      <c r="AR243" s="338"/>
      <c r="AS243" s="338"/>
      <c r="AT243" s="338"/>
      <c r="AU243" s="338"/>
      <c r="AV243" s="338"/>
      <c r="AW243" s="338"/>
      <c r="AX243" s="338"/>
      <c r="AY243" s="338"/>
      <c r="AZ243" s="338"/>
      <c r="BA243" s="338"/>
      <c r="BB243" s="338"/>
      <c r="BC243" s="338"/>
      <c r="BD243" s="338"/>
      <c r="BE243" s="338"/>
      <c r="BF243" s="338"/>
      <c r="BG243" s="338"/>
      <c r="BH243" s="338"/>
      <c r="BI243" s="338"/>
      <c r="BJ243" s="338"/>
      <c r="BK243" s="338"/>
      <c r="BL243" s="338"/>
      <c r="BM243" s="338"/>
      <c r="BN243" s="338"/>
      <c r="BO243" s="338"/>
      <c r="BP243" s="338"/>
      <c r="BQ243" s="338"/>
      <c r="BR243" s="338"/>
      <c r="BS243" s="338"/>
      <c r="BT243" s="338"/>
      <c r="BU243" s="338"/>
      <c r="BV243" s="338"/>
      <c r="BW243" s="338"/>
      <c r="BX243" s="338"/>
      <c r="BY243" s="338"/>
      <c r="BZ243" s="338"/>
      <c r="CA243" s="338"/>
      <c r="CB243" s="338"/>
      <c r="CC243" s="338"/>
      <c r="CD243" s="338"/>
      <c r="CE243" s="338"/>
      <c r="CF243" s="338"/>
    </row>
    <row r="244" spans="1:84" ht="12.75">
      <c r="A244" s="342" t="s">
        <v>1342</v>
      </c>
      <c r="B244" s="338"/>
      <c r="C244" s="338"/>
      <c r="D244" s="338"/>
      <c r="E244" s="338"/>
      <c r="F244" s="338"/>
      <c r="G244" s="338"/>
      <c r="H244" s="338"/>
      <c r="I244" s="338"/>
      <c r="J244" s="338"/>
      <c r="K244" s="338"/>
      <c r="L244" s="338"/>
      <c r="M244" s="337"/>
      <c r="N244" s="337"/>
      <c r="O244" s="337"/>
      <c r="P244" s="337"/>
      <c r="Q244" s="338"/>
      <c r="R244" s="338"/>
      <c r="S244" s="338"/>
      <c r="T244" s="338"/>
      <c r="U244" s="338"/>
      <c r="V244" s="338"/>
      <c r="W244" s="338"/>
      <c r="X244" s="338"/>
      <c r="Y244" s="338"/>
      <c r="Z244" s="338"/>
      <c r="AA244" s="338"/>
      <c r="AB244" s="338"/>
      <c r="AC244" s="338"/>
      <c r="AD244" s="338"/>
      <c r="AE244" s="338"/>
      <c r="AF244" s="338"/>
      <c r="AG244" s="338"/>
      <c r="AH244" s="338"/>
      <c r="AI244" s="338"/>
      <c r="AJ244" s="338"/>
      <c r="AK244" s="338"/>
      <c r="AL244" s="338"/>
      <c r="AM244" s="338"/>
      <c r="AN244" s="338"/>
      <c r="AO244" s="338"/>
      <c r="AP244" s="338"/>
      <c r="AQ244" s="338"/>
      <c r="AR244" s="338"/>
      <c r="AS244" s="338"/>
      <c r="AT244" s="338"/>
      <c r="AU244" s="338"/>
      <c r="AV244" s="338"/>
      <c r="AW244" s="338"/>
      <c r="AX244" s="338"/>
      <c r="AY244" s="338"/>
      <c r="AZ244" s="338"/>
      <c r="BA244" s="338"/>
      <c r="BB244" s="338"/>
      <c r="BC244" s="338"/>
      <c r="BD244" s="338"/>
      <c r="BE244" s="338"/>
      <c r="BF244" s="338"/>
      <c r="BG244" s="338"/>
      <c r="BH244" s="338"/>
      <c r="BI244" s="338"/>
      <c r="BJ244" s="338"/>
      <c r="BK244" s="338"/>
      <c r="BL244" s="338"/>
      <c r="BM244" s="338"/>
      <c r="BN244" s="338"/>
      <c r="BO244" s="338"/>
      <c r="BP244" s="338"/>
      <c r="BQ244" s="338"/>
      <c r="BR244" s="338"/>
      <c r="BS244" s="338"/>
      <c r="BT244" s="338"/>
      <c r="BU244" s="338"/>
      <c r="BV244" s="338"/>
      <c r="BW244" s="338"/>
      <c r="BX244" s="338"/>
      <c r="BY244" s="338"/>
      <c r="BZ244" s="338"/>
      <c r="CA244" s="338"/>
      <c r="CB244" s="338"/>
      <c r="CC244" s="338"/>
      <c r="CD244" s="338"/>
      <c r="CE244" s="338"/>
      <c r="CF244" s="338"/>
    </row>
    <row r="245" spans="1:84" ht="12.75">
      <c r="A245" s="158" t="s">
        <v>638</v>
      </c>
      <c r="B245" s="133"/>
      <c r="C245" s="362" t="s">
        <v>82</v>
      </c>
      <c r="D245" s="397" t="s">
        <v>453</v>
      </c>
      <c r="E245" s="351"/>
      <c r="F245" s="351"/>
      <c r="G245" s="351"/>
      <c r="H245" s="356"/>
      <c r="I245" s="351"/>
      <c r="J245" s="351"/>
      <c r="K245" s="351"/>
      <c r="L245" s="351"/>
      <c r="M245" s="351"/>
      <c r="N245" s="337"/>
      <c r="O245" s="337"/>
      <c r="P245" s="337"/>
      <c r="Q245" s="338"/>
      <c r="R245" s="338"/>
      <c r="S245" s="338"/>
      <c r="T245" s="338"/>
      <c r="U245" s="338"/>
      <c r="V245" s="338"/>
      <c r="W245" s="338"/>
      <c r="X245" s="338"/>
      <c r="Y245" s="338"/>
      <c r="Z245" s="338"/>
      <c r="AA245" s="338"/>
      <c r="AB245" s="338"/>
      <c r="AC245" s="338"/>
      <c r="AD245" s="338"/>
      <c r="AE245" s="338"/>
      <c r="AF245" s="338"/>
      <c r="AG245" s="338"/>
      <c r="AH245" s="338"/>
      <c r="AI245" s="338"/>
      <c r="AJ245" s="338"/>
      <c r="AK245" s="338"/>
      <c r="AL245" s="338"/>
      <c r="AM245" s="338"/>
      <c r="AN245" s="338"/>
      <c r="AO245" s="338"/>
      <c r="AP245" s="338"/>
      <c r="AQ245" s="338"/>
      <c r="AR245" s="338"/>
      <c r="AS245" s="338"/>
      <c r="AT245" s="338"/>
      <c r="AU245" s="338"/>
      <c r="AV245" s="338"/>
      <c r="AW245" s="338"/>
      <c r="AX245" s="338"/>
      <c r="AY245" s="338"/>
      <c r="AZ245" s="338"/>
      <c r="BA245" s="338"/>
      <c r="BB245" s="338"/>
      <c r="BC245" s="338"/>
      <c r="BD245" s="338"/>
      <c r="BE245" s="338"/>
      <c r="BF245" s="338"/>
      <c r="BG245" s="338"/>
      <c r="BH245" s="338"/>
      <c r="BI245" s="338"/>
      <c r="BJ245" s="338"/>
      <c r="BK245" s="338"/>
      <c r="BL245" s="338"/>
      <c r="BM245" s="338"/>
      <c r="BN245" s="338"/>
      <c r="BO245" s="338"/>
      <c r="BP245" s="338"/>
      <c r="BQ245" s="338"/>
      <c r="BR245" s="338"/>
      <c r="BS245" s="338"/>
      <c r="BT245" s="338"/>
      <c r="BU245" s="338"/>
      <c r="BV245" s="338"/>
      <c r="BW245" s="338"/>
      <c r="BX245" s="338"/>
      <c r="BY245" s="338"/>
      <c r="BZ245" s="338"/>
      <c r="CA245" s="338"/>
      <c r="CB245" s="338"/>
      <c r="CC245" s="338"/>
      <c r="CD245" s="338"/>
      <c r="CE245" s="338"/>
      <c r="CF245" s="338"/>
    </row>
    <row r="246" spans="1:84" ht="12.75">
      <c r="A246" s="397"/>
      <c r="B246" s="363"/>
      <c r="C246" s="736">
        <f>A!C246</f>
        <v>0</v>
      </c>
      <c r="D246" s="617">
        <f>A!D246</f>
        <v>0</v>
      </c>
      <c r="E246" s="354"/>
      <c r="F246" s="354"/>
      <c r="G246" s="354"/>
      <c r="H246" s="354"/>
      <c r="I246" s="354"/>
      <c r="J246" s="354"/>
      <c r="K246" s="354"/>
      <c r="L246" s="354"/>
      <c r="M246" s="354"/>
      <c r="N246" s="337"/>
      <c r="O246" s="337"/>
      <c r="P246" s="337"/>
      <c r="Q246" s="338"/>
      <c r="R246" s="338"/>
      <c r="S246" s="338"/>
      <c r="T246" s="338"/>
      <c r="U246" s="338"/>
      <c r="V246" s="338"/>
      <c r="W246" s="338"/>
      <c r="X246" s="338"/>
      <c r="Y246" s="338"/>
      <c r="Z246" s="338"/>
      <c r="AA246" s="338"/>
      <c r="AB246" s="338"/>
      <c r="AC246" s="338"/>
      <c r="AD246" s="338"/>
      <c r="AE246" s="338"/>
      <c r="AF246" s="338"/>
      <c r="AG246" s="338"/>
      <c r="AH246" s="338"/>
      <c r="AI246" s="338"/>
      <c r="AJ246" s="338"/>
      <c r="AK246" s="338"/>
      <c r="AL246" s="338"/>
      <c r="AM246" s="338"/>
      <c r="AN246" s="338"/>
      <c r="AO246" s="338"/>
      <c r="AP246" s="338"/>
      <c r="AQ246" s="338"/>
      <c r="AR246" s="338"/>
      <c r="AS246" s="338"/>
      <c r="AT246" s="338"/>
      <c r="AU246" s="338"/>
      <c r="AV246" s="338"/>
      <c r="AW246" s="338"/>
      <c r="AX246" s="338"/>
      <c r="AY246" s="338"/>
      <c r="AZ246" s="338"/>
      <c r="BA246" s="338"/>
      <c r="BB246" s="338"/>
      <c r="BC246" s="338"/>
      <c r="BD246" s="338"/>
      <c r="BE246" s="338"/>
      <c r="BF246" s="338"/>
      <c r="BG246" s="338"/>
      <c r="BH246" s="338"/>
      <c r="BI246" s="338"/>
      <c r="BJ246" s="338"/>
      <c r="BK246" s="338"/>
      <c r="BL246" s="338"/>
      <c r="BM246" s="338"/>
      <c r="BN246" s="338"/>
      <c r="BO246" s="338"/>
      <c r="BP246" s="338"/>
      <c r="BQ246" s="338"/>
      <c r="BR246" s="338"/>
      <c r="BS246" s="338"/>
      <c r="BT246" s="338"/>
      <c r="BU246" s="338"/>
      <c r="BV246" s="338"/>
      <c r="BW246" s="338"/>
      <c r="BX246" s="338"/>
      <c r="BY246" s="338"/>
      <c r="BZ246" s="338"/>
      <c r="CA246" s="338"/>
      <c r="CB246" s="338"/>
      <c r="CC246" s="338"/>
      <c r="CD246" s="338"/>
      <c r="CE246" s="338"/>
      <c r="CF246" s="338"/>
    </row>
    <row r="247" spans="1:84" ht="12.75">
      <c r="A247" s="397"/>
      <c r="B247" s="363"/>
      <c r="C247" s="736">
        <f>A!C247</f>
        <v>0</v>
      </c>
      <c r="D247" s="617">
        <f>A!D247</f>
        <v>0</v>
      </c>
      <c r="E247" s="354"/>
      <c r="F247" s="354"/>
      <c r="G247" s="354"/>
      <c r="H247" s="354"/>
      <c r="I247" s="354"/>
      <c r="J247" s="354"/>
      <c r="K247" s="354"/>
      <c r="L247" s="354"/>
      <c r="M247" s="354"/>
      <c r="N247" s="337"/>
      <c r="O247" s="337"/>
      <c r="P247" s="337"/>
      <c r="Q247" s="338"/>
      <c r="R247" s="338"/>
      <c r="S247" s="338"/>
      <c r="T247" s="338"/>
      <c r="U247" s="338"/>
      <c r="V247" s="338"/>
      <c r="W247" s="338"/>
      <c r="X247" s="338"/>
      <c r="Y247" s="338"/>
      <c r="Z247" s="338"/>
      <c r="AA247" s="338"/>
      <c r="AB247" s="338"/>
      <c r="AC247" s="338"/>
      <c r="AD247" s="338"/>
      <c r="AE247" s="338"/>
      <c r="AF247" s="338"/>
      <c r="AG247" s="338"/>
      <c r="AH247" s="338"/>
      <c r="AI247" s="338"/>
      <c r="AJ247" s="338"/>
      <c r="AK247" s="338"/>
      <c r="AL247" s="338"/>
      <c r="AM247" s="338"/>
      <c r="AN247" s="338"/>
      <c r="AO247" s="338"/>
      <c r="AP247" s="338"/>
      <c r="AQ247" s="338"/>
      <c r="AR247" s="338"/>
      <c r="AS247" s="338"/>
      <c r="AT247" s="338"/>
      <c r="AU247" s="338"/>
      <c r="AV247" s="338"/>
      <c r="AW247" s="338"/>
      <c r="AX247" s="338"/>
      <c r="AY247" s="338"/>
      <c r="AZ247" s="338"/>
      <c r="BA247" s="338"/>
      <c r="BB247" s="338"/>
      <c r="BC247" s="338"/>
      <c r="BD247" s="338"/>
      <c r="BE247" s="338"/>
      <c r="BF247" s="338"/>
      <c r="BG247" s="338"/>
      <c r="BH247" s="338"/>
      <c r="BI247" s="338"/>
      <c r="BJ247" s="338"/>
      <c r="BK247" s="338"/>
      <c r="BL247" s="338"/>
      <c r="BM247" s="338"/>
      <c r="BN247" s="338"/>
      <c r="BO247" s="338"/>
      <c r="BP247" s="338"/>
      <c r="BQ247" s="338"/>
      <c r="BR247" s="338"/>
      <c r="BS247" s="338"/>
      <c r="BT247" s="338"/>
      <c r="BU247" s="338"/>
      <c r="BV247" s="338"/>
      <c r="BW247" s="338"/>
      <c r="BX247" s="338"/>
      <c r="BY247" s="338"/>
      <c r="BZ247" s="338"/>
      <c r="CA247" s="338"/>
      <c r="CB247" s="338"/>
      <c r="CC247" s="338"/>
      <c r="CD247" s="338"/>
      <c r="CE247" s="338"/>
      <c r="CF247" s="338"/>
    </row>
    <row r="248" spans="1:84" ht="12.75">
      <c r="A248" s="397"/>
      <c r="B248" s="363"/>
      <c r="C248" s="736">
        <f>A!C248</f>
        <v>0</v>
      </c>
      <c r="D248" s="617">
        <f>A!D248</f>
        <v>0</v>
      </c>
      <c r="E248" s="354"/>
      <c r="F248" s="354"/>
      <c r="G248" s="354"/>
      <c r="H248" s="354"/>
      <c r="I248" s="354"/>
      <c r="J248" s="354"/>
      <c r="K248" s="354"/>
      <c r="L248" s="354"/>
      <c r="M248" s="354"/>
      <c r="N248" s="337"/>
      <c r="O248" s="337"/>
      <c r="P248" s="337"/>
      <c r="Q248" s="338"/>
      <c r="R248" s="338"/>
      <c r="S248" s="338"/>
      <c r="T248" s="338"/>
      <c r="U248" s="338"/>
      <c r="V248" s="338"/>
      <c r="W248" s="338"/>
      <c r="X248" s="338"/>
      <c r="Y248" s="338"/>
      <c r="Z248" s="338"/>
      <c r="AA248" s="338"/>
      <c r="AB248" s="338"/>
      <c r="AC248" s="338"/>
      <c r="AD248" s="338"/>
      <c r="AE248" s="338"/>
      <c r="AF248" s="338"/>
      <c r="AG248" s="338"/>
      <c r="AH248" s="338"/>
      <c r="AI248" s="338"/>
      <c r="AJ248" s="338"/>
      <c r="AK248" s="338"/>
      <c r="AL248" s="338"/>
      <c r="AM248" s="338"/>
      <c r="AN248" s="338"/>
      <c r="AO248" s="338"/>
      <c r="AP248" s="338"/>
      <c r="AQ248" s="338"/>
      <c r="AR248" s="338"/>
      <c r="AS248" s="338"/>
      <c r="AT248" s="338"/>
      <c r="AU248" s="338"/>
      <c r="AV248" s="338"/>
      <c r="AW248" s="338"/>
      <c r="AX248" s="338"/>
      <c r="AY248" s="338"/>
      <c r="AZ248" s="338"/>
      <c r="BA248" s="338"/>
      <c r="BB248" s="338"/>
      <c r="BC248" s="338"/>
      <c r="BD248" s="338"/>
      <c r="BE248" s="338"/>
      <c r="BF248" s="338"/>
      <c r="BG248" s="338"/>
      <c r="BH248" s="338"/>
      <c r="BI248" s="338"/>
      <c r="BJ248" s="338"/>
      <c r="BK248" s="338"/>
      <c r="BL248" s="338"/>
      <c r="BM248" s="338"/>
      <c r="BN248" s="338"/>
      <c r="BO248" s="338"/>
      <c r="BP248" s="338"/>
      <c r="BQ248" s="338"/>
      <c r="BR248" s="338"/>
      <c r="BS248" s="338"/>
      <c r="BT248" s="338"/>
      <c r="BU248" s="338"/>
      <c r="BV248" s="338"/>
      <c r="BW248" s="338"/>
      <c r="BX248" s="338"/>
      <c r="BY248" s="338"/>
      <c r="BZ248" s="338"/>
      <c r="CA248" s="338"/>
      <c r="CB248" s="338"/>
      <c r="CC248" s="338"/>
      <c r="CD248" s="338"/>
      <c r="CE248" s="338"/>
      <c r="CF248" s="338"/>
    </row>
    <row r="249" spans="1:84" ht="12.75">
      <c r="A249" s="397"/>
      <c r="B249" s="363"/>
      <c r="C249" s="736">
        <f>A!C249</f>
        <v>0</v>
      </c>
      <c r="D249" s="617">
        <f>A!D249</f>
        <v>0</v>
      </c>
      <c r="E249" s="354"/>
      <c r="F249" s="354"/>
      <c r="G249" s="354"/>
      <c r="H249" s="354"/>
      <c r="I249" s="354"/>
      <c r="J249" s="354"/>
      <c r="K249" s="354"/>
      <c r="L249" s="354"/>
      <c r="M249" s="354"/>
      <c r="N249" s="337"/>
      <c r="O249" s="337"/>
      <c r="P249" s="337"/>
      <c r="Q249" s="338"/>
      <c r="R249" s="338"/>
      <c r="S249" s="338"/>
      <c r="T249" s="338"/>
      <c r="U249" s="338"/>
      <c r="V249" s="338"/>
      <c r="W249" s="338"/>
      <c r="X249" s="338"/>
      <c r="Y249" s="338"/>
      <c r="Z249" s="338"/>
      <c r="AA249" s="338"/>
      <c r="AB249" s="338"/>
      <c r="AC249" s="338"/>
      <c r="AD249" s="338"/>
      <c r="AE249" s="338"/>
      <c r="AF249" s="338"/>
      <c r="AG249" s="338"/>
      <c r="AH249" s="338"/>
      <c r="AI249" s="338"/>
      <c r="AJ249" s="338"/>
      <c r="AK249" s="338"/>
      <c r="AL249" s="338"/>
      <c r="AM249" s="338"/>
      <c r="AN249" s="338"/>
      <c r="AO249" s="338"/>
      <c r="AP249" s="338"/>
      <c r="AQ249" s="338"/>
      <c r="AR249" s="338"/>
      <c r="AS249" s="338"/>
      <c r="AT249" s="338"/>
      <c r="AU249" s="338"/>
      <c r="AV249" s="338"/>
      <c r="AW249" s="338"/>
      <c r="AX249" s="338"/>
      <c r="AY249" s="338"/>
      <c r="AZ249" s="338"/>
      <c r="BA249" s="338"/>
      <c r="BB249" s="338"/>
      <c r="BC249" s="338"/>
      <c r="BD249" s="338"/>
      <c r="BE249" s="338"/>
      <c r="BF249" s="338"/>
      <c r="BG249" s="338"/>
      <c r="BH249" s="338"/>
      <c r="BI249" s="338"/>
      <c r="BJ249" s="338"/>
      <c r="BK249" s="338"/>
      <c r="BL249" s="338"/>
      <c r="BM249" s="338"/>
      <c r="BN249" s="338"/>
      <c r="BO249" s="338"/>
      <c r="BP249" s="338"/>
      <c r="BQ249" s="338"/>
      <c r="BR249" s="338"/>
      <c r="BS249" s="338"/>
      <c r="BT249" s="338"/>
      <c r="BU249" s="338"/>
      <c r="BV249" s="338"/>
      <c r="BW249" s="338"/>
      <c r="BX249" s="338"/>
      <c r="BY249" s="338"/>
      <c r="BZ249" s="338"/>
      <c r="CA249" s="338"/>
      <c r="CB249" s="338"/>
      <c r="CC249" s="338"/>
      <c r="CD249" s="338"/>
      <c r="CE249" s="338"/>
      <c r="CF249" s="338"/>
    </row>
    <row r="250" spans="1:84" ht="12.75">
      <c r="A250" s="397"/>
      <c r="B250" s="363"/>
      <c r="C250" s="736">
        <f>A!C250</f>
        <v>0</v>
      </c>
      <c r="D250" s="617">
        <f>A!D250</f>
        <v>0</v>
      </c>
      <c r="E250" s="354"/>
      <c r="F250" s="354"/>
      <c r="G250" s="354"/>
      <c r="H250" s="354"/>
      <c r="I250" s="354"/>
      <c r="J250" s="354"/>
      <c r="K250" s="354"/>
      <c r="L250" s="354"/>
      <c r="M250" s="354"/>
      <c r="N250" s="337"/>
      <c r="O250" s="337"/>
      <c r="P250" s="337"/>
      <c r="Q250" s="338"/>
      <c r="R250" s="338"/>
      <c r="S250" s="338"/>
      <c r="T250" s="338"/>
      <c r="U250" s="338"/>
      <c r="V250" s="338"/>
      <c r="W250" s="338"/>
      <c r="X250" s="338"/>
      <c r="Y250" s="338"/>
      <c r="Z250" s="338"/>
      <c r="AA250" s="338"/>
      <c r="AB250" s="338"/>
      <c r="AC250" s="338"/>
      <c r="AD250" s="338"/>
      <c r="AE250" s="338"/>
      <c r="AF250" s="338"/>
      <c r="AG250" s="338"/>
      <c r="AH250" s="338"/>
      <c r="AI250" s="338"/>
      <c r="AJ250" s="338"/>
      <c r="AK250" s="338"/>
      <c r="AL250" s="338"/>
      <c r="AM250" s="338"/>
      <c r="AN250" s="338"/>
      <c r="AO250" s="338"/>
      <c r="AP250" s="338"/>
      <c r="AQ250" s="338"/>
      <c r="AR250" s="338"/>
      <c r="AS250" s="338"/>
      <c r="AT250" s="338"/>
      <c r="AU250" s="338"/>
      <c r="AV250" s="338"/>
      <c r="AW250" s="338"/>
      <c r="AX250" s="338"/>
      <c r="AY250" s="338"/>
      <c r="AZ250" s="338"/>
      <c r="BA250" s="338"/>
      <c r="BB250" s="338"/>
      <c r="BC250" s="338"/>
      <c r="BD250" s="338"/>
      <c r="BE250" s="338"/>
      <c r="BF250" s="338"/>
      <c r="BG250" s="338"/>
      <c r="BH250" s="338"/>
      <c r="BI250" s="338"/>
      <c r="BJ250" s="338"/>
      <c r="BK250" s="338"/>
      <c r="BL250" s="338"/>
      <c r="BM250" s="338"/>
      <c r="BN250" s="338"/>
      <c r="BO250" s="338"/>
      <c r="BP250" s="338"/>
      <c r="BQ250" s="338"/>
      <c r="BR250" s="338"/>
      <c r="BS250" s="338"/>
      <c r="BT250" s="338"/>
      <c r="BU250" s="338"/>
      <c r="BV250" s="338"/>
      <c r="BW250" s="338"/>
      <c r="BX250" s="338"/>
      <c r="BY250" s="338"/>
      <c r="BZ250" s="338"/>
      <c r="CA250" s="338"/>
      <c r="CB250" s="338"/>
      <c r="CC250" s="338"/>
      <c r="CD250" s="338"/>
      <c r="CE250" s="338"/>
      <c r="CF250" s="338"/>
    </row>
    <row r="251" spans="1:84" ht="12.75">
      <c r="A251" s="397"/>
      <c r="B251" s="363"/>
      <c r="C251" s="736">
        <f>A!C251</f>
        <v>0</v>
      </c>
      <c r="D251" s="617">
        <f>A!D251</f>
        <v>0</v>
      </c>
      <c r="E251" s="354"/>
      <c r="F251" s="354"/>
      <c r="G251" s="354"/>
      <c r="H251" s="354"/>
      <c r="I251" s="354"/>
      <c r="J251" s="354"/>
      <c r="K251" s="354"/>
      <c r="L251" s="354"/>
      <c r="M251" s="354"/>
      <c r="N251" s="337"/>
      <c r="O251" s="337"/>
      <c r="P251" s="337"/>
      <c r="Q251" s="338"/>
      <c r="R251" s="338"/>
      <c r="S251" s="338"/>
      <c r="T251" s="338"/>
      <c r="U251" s="338"/>
      <c r="V251" s="338"/>
      <c r="W251" s="338"/>
      <c r="X251" s="338"/>
      <c r="Y251" s="338"/>
      <c r="Z251" s="338"/>
      <c r="AA251" s="338"/>
      <c r="AB251" s="338"/>
      <c r="AC251" s="338"/>
      <c r="AD251" s="338"/>
      <c r="AE251" s="338"/>
      <c r="AF251" s="338"/>
      <c r="AG251" s="338"/>
      <c r="AH251" s="338"/>
      <c r="AI251" s="338"/>
      <c r="AJ251" s="338"/>
      <c r="AK251" s="338"/>
      <c r="AL251" s="338"/>
      <c r="AM251" s="338"/>
      <c r="AN251" s="338"/>
      <c r="AO251" s="338"/>
      <c r="AP251" s="338"/>
      <c r="AQ251" s="338"/>
      <c r="AR251" s="338"/>
      <c r="AS251" s="338"/>
      <c r="AT251" s="338"/>
      <c r="AU251" s="338"/>
      <c r="AV251" s="338"/>
      <c r="AW251" s="338"/>
      <c r="AX251" s="338"/>
      <c r="AY251" s="338"/>
      <c r="AZ251" s="338"/>
      <c r="BA251" s="338"/>
      <c r="BB251" s="338"/>
      <c r="BC251" s="338"/>
      <c r="BD251" s="338"/>
      <c r="BE251" s="338"/>
      <c r="BF251" s="338"/>
      <c r="BG251" s="338"/>
      <c r="BH251" s="338"/>
      <c r="BI251" s="338"/>
      <c r="BJ251" s="338"/>
      <c r="BK251" s="338"/>
      <c r="BL251" s="338"/>
      <c r="BM251" s="338"/>
      <c r="BN251" s="338"/>
      <c r="BO251" s="338"/>
      <c r="BP251" s="338"/>
      <c r="BQ251" s="338"/>
      <c r="BR251" s="338"/>
      <c r="BS251" s="338"/>
      <c r="BT251" s="338"/>
      <c r="BU251" s="338"/>
      <c r="BV251" s="338"/>
      <c r="BW251" s="338"/>
      <c r="BX251" s="338"/>
      <c r="BY251" s="338"/>
      <c r="BZ251" s="338"/>
      <c r="CA251" s="338"/>
      <c r="CB251" s="338"/>
      <c r="CC251" s="338"/>
      <c r="CD251" s="338"/>
      <c r="CE251" s="338"/>
      <c r="CF251" s="338"/>
    </row>
    <row r="252" spans="1:84" ht="12.75">
      <c r="A252" s="337"/>
      <c r="B252" s="337"/>
      <c r="C252" s="337"/>
      <c r="D252" s="337"/>
      <c r="E252" s="337"/>
      <c r="F252" s="337"/>
      <c r="G252" s="337"/>
      <c r="H252" s="337"/>
      <c r="I252" s="337"/>
      <c r="J252" s="337"/>
      <c r="K252" s="337"/>
      <c r="L252" s="337"/>
      <c r="M252" s="337"/>
      <c r="N252" s="337"/>
      <c r="O252" s="337"/>
      <c r="P252" s="337"/>
      <c r="Q252" s="338"/>
      <c r="R252" s="338"/>
      <c r="S252" s="338"/>
      <c r="T252" s="338"/>
      <c r="U252" s="338"/>
      <c r="V252" s="338"/>
      <c r="W252" s="338"/>
      <c r="X252" s="338"/>
      <c r="Y252" s="338"/>
      <c r="Z252" s="338"/>
      <c r="AA252" s="338"/>
      <c r="AB252" s="338"/>
      <c r="AC252" s="338"/>
      <c r="AD252" s="338"/>
      <c r="AE252" s="338"/>
      <c r="AF252" s="338"/>
      <c r="AG252" s="338"/>
      <c r="AH252" s="338"/>
      <c r="AI252" s="338"/>
      <c r="AJ252" s="338"/>
      <c r="AK252" s="338"/>
      <c r="AL252" s="338"/>
      <c r="AM252" s="338"/>
      <c r="AN252" s="338"/>
      <c r="AO252" s="338"/>
      <c r="AP252" s="338"/>
      <c r="AQ252" s="338"/>
      <c r="AR252" s="338"/>
      <c r="AS252" s="338"/>
      <c r="AT252" s="338"/>
      <c r="AU252" s="338"/>
      <c r="AV252" s="338"/>
      <c r="AW252" s="338"/>
      <c r="AX252" s="338"/>
      <c r="AY252" s="338"/>
      <c r="AZ252" s="338"/>
      <c r="BA252" s="338"/>
      <c r="BB252" s="338"/>
      <c r="BC252" s="338"/>
      <c r="BD252" s="338"/>
      <c r="BE252" s="338"/>
      <c r="BF252" s="338"/>
      <c r="BG252" s="338"/>
      <c r="BH252" s="338"/>
      <c r="BI252" s="338"/>
      <c r="BJ252" s="338"/>
      <c r="BK252" s="338"/>
      <c r="BL252" s="338"/>
      <c r="BM252" s="338"/>
      <c r="BN252" s="338"/>
      <c r="BO252" s="338"/>
      <c r="BP252" s="338"/>
      <c r="BQ252" s="338"/>
      <c r="BR252" s="338"/>
      <c r="BS252" s="338"/>
      <c r="BT252" s="338"/>
      <c r="BU252" s="338"/>
      <c r="BV252" s="338"/>
      <c r="BW252" s="338"/>
      <c r="BX252" s="338"/>
      <c r="BY252" s="338"/>
      <c r="BZ252" s="338"/>
      <c r="CA252" s="338"/>
      <c r="CB252" s="338"/>
      <c r="CC252" s="338"/>
      <c r="CD252" s="338"/>
      <c r="CE252" s="338"/>
      <c r="CF252" s="338"/>
    </row>
    <row r="253" spans="1:84" ht="16.5">
      <c r="A253" s="342" t="s">
        <v>1338</v>
      </c>
      <c r="B253" s="338"/>
      <c r="C253" s="338"/>
      <c r="D253" s="338"/>
      <c r="E253" s="338"/>
      <c r="F253" s="338"/>
      <c r="G253" s="338"/>
      <c r="H253" s="98" t="s">
        <v>596</v>
      </c>
      <c r="I253" s="99"/>
      <c r="J253" s="99"/>
      <c r="K253" s="145"/>
      <c r="L253" s="483" t="s">
        <v>1339</v>
      </c>
      <c r="M253" s="483" t="s">
        <v>46</v>
      </c>
      <c r="N253" s="337"/>
      <c r="O253" s="337"/>
      <c r="P253" s="337"/>
      <c r="Q253" s="338"/>
      <c r="R253" s="338"/>
      <c r="S253" s="338"/>
      <c r="T253" s="338"/>
      <c r="U253" s="338"/>
      <c r="V253" s="338"/>
      <c r="W253" s="338"/>
      <c r="X253" s="338"/>
      <c r="Y253" s="338"/>
      <c r="Z253" s="338"/>
      <c r="AA253" s="338"/>
      <c r="AB253" s="338"/>
      <c r="AC253" s="338"/>
      <c r="AD253" s="338"/>
      <c r="AE253" s="338"/>
      <c r="AF253" s="338"/>
      <c r="AG253" s="338"/>
      <c r="AH253" s="338"/>
      <c r="AI253" s="338"/>
      <c r="AJ253" s="338"/>
      <c r="AK253" s="338"/>
      <c r="AL253" s="338"/>
      <c r="AM253" s="338"/>
      <c r="AN253" s="338"/>
      <c r="AO253" s="338"/>
      <c r="AP253" s="338"/>
      <c r="AQ253" s="338"/>
      <c r="AR253" s="338"/>
      <c r="AS253" s="338"/>
      <c r="AT253" s="338"/>
      <c r="AU253" s="338"/>
      <c r="AV253" s="338"/>
      <c r="AW253" s="338"/>
      <c r="AX253" s="338"/>
      <c r="AY253" s="338"/>
      <c r="AZ253" s="338"/>
      <c r="BA253" s="338"/>
      <c r="BB253" s="338"/>
      <c r="BC253" s="338"/>
      <c r="BD253" s="338"/>
      <c r="BE253" s="338"/>
      <c r="BF253" s="338"/>
      <c r="BG253" s="338"/>
      <c r="BH253" s="338"/>
      <c r="BI253" s="338"/>
      <c r="BJ253" s="338"/>
      <c r="BK253" s="338"/>
      <c r="BL253" s="338"/>
      <c r="BM253" s="338"/>
      <c r="BN253" s="338"/>
      <c r="BO253" s="338"/>
      <c r="BP253" s="338"/>
      <c r="BQ253" s="338"/>
      <c r="BR253" s="338"/>
      <c r="BS253" s="338"/>
      <c r="BT253" s="338"/>
      <c r="BU253" s="338"/>
      <c r="BV253" s="338"/>
      <c r="BW253" s="338"/>
      <c r="BX253" s="338"/>
      <c r="BY253" s="338"/>
      <c r="BZ253" s="338"/>
      <c r="CA253" s="338"/>
      <c r="CB253" s="338"/>
      <c r="CC253" s="338"/>
      <c r="CD253" s="338"/>
      <c r="CE253" s="338"/>
      <c r="CF253" s="338"/>
    </row>
    <row r="254" spans="1:84" ht="16.5">
      <c r="A254" s="362" t="s">
        <v>452</v>
      </c>
      <c r="B254" s="397" t="s">
        <v>453</v>
      </c>
      <c r="C254" s="351"/>
      <c r="D254" s="351"/>
      <c r="E254" s="351"/>
      <c r="F254" s="356"/>
      <c r="G254" s="351"/>
      <c r="H254" s="107" t="s">
        <v>1398</v>
      </c>
      <c r="I254" s="107" t="s">
        <v>1399</v>
      </c>
      <c r="J254" s="107" t="s">
        <v>1002</v>
      </c>
      <c r="K254" s="107" t="s">
        <v>754</v>
      </c>
      <c r="L254" s="490" t="s">
        <v>1340</v>
      </c>
      <c r="M254" s="490" t="s">
        <v>1341</v>
      </c>
      <c r="N254" s="337"/>
      <c r="O254" s="337"/>
      <c r="P254" s="337"/>
      <c r="Q254" s="338"/>
      <c r="R254" s="338"/>
      <c r="S254" s="338"/>
      <c r="T254" s="338"/>
      <c r="U254" s="338"/>
      <c r="V254" s="338"/>
      <c r="W254" s="338"/>
      <c r="X254" s="338"/>
      <c r="Y254" s="338"/>
      <c r="Z254" s="338"/>
      <c r="AA254" s="338"/>
      <c r="AB254" s="338"/>
      <c r="AC254" s="338"/>
      <c r="AD254" s="338"/>
      <c r="AE254" s="338"/>
      <c r="AF254" s="338"/>
      <c r="AG254" s="338"/>
      <c r="AH254" s="338"/>
      <c r="AI254" s="338"/>
      <c r="AJ254" s="338"/>
      <c r="AK254" s="338"/>
      <c r="AL254" s="338"/>
      <c r="AM254" s="338"/>
      <c r="AN254" s="338"/>
      <c r="AO254" s="338"/>
      <c r="AP254" s="338"/>
      <c r="AQ254" s="338"/>
      <c r="AR254" s="338"/>
      <c r="AS254" s="338"/>
      <c r="AT254" s="338"/>
      <c r="AU254" s="338"/>
      <c r="AV254" s="338"/>
      <c r="AW254" s="338"/>
      <c r="AX254" s="338"/>
      <c r="AY254" s="338"/>
      <c r="AZ254" s="338"/>
      <c r="BA254" s="338"/>
      <c r="BB254" s="338"/>
      <c r="BC254" s="338"/>
      <c r="BD254" s="338"/>
      <c r="BE254" s="338"/>
      <c r="BF254" s="338"/>
      <c r="BG254" s="338"/>
      <c r="BH254" s="338"/>
      <c r="BI254" s="338"/>
      <c r="BJ254" s="338"/>
      <c r="BK254" s="338"/>
      <c r="BL254" s="338"/>
      <c r="BM254" s="338"/>
      <c r="BN254" s="338"/>
      <c r="BO254" s="338"/>
      <c r="BP254" s="338"/>
      <c r="BQ254" s="338"/>
      <c r="BR254" s="338"/>
      <c r="BS254" s="338"/>
      <c r="BT254" s="338"/>
      <c r="BU254" s="338"/>
      <c r="BV254" s="338"/>
      <c r="BW254" s="338"/>
      <c r="BX254" s="338"/>
      <c r="BY254" s="338"/>
      <c r="BZ254" s="338"/>
      <c r="CA254" s="338"/>
      <c r="CB254" s="338"/>
      <c r="CC254" s="338"/>
      <c r="CD254" s="338"/>
      <c r="CE254" s="338"/>
      <c r="CF254" s="338"/>
    </row>
    <row r="255" spans="1:84" ht="12.75">
      <c r="A255" s="736">
        <f>A!A255</f>
        <v>0</v>
      </c>
      <c r="B255" s="617">
        <f>A!B255</f>
        <v>0</v>
      </c>
      <c r="C255" s="354"/>
      <c r="D255" s="354"/>
      <c r="E255" s="354"/>
      <c r="F255" s="354"/>
      <c r="G255" s="354"/>
      <c r="H255" s="354"/>
      <c r="I255" s="354"/>
      <c r="J255" s="354"/>
      <c r="K255" s="354"/>
      <c r="L255" s="387"/>
      <c r="M255" s="777"/>
      <c r="N255" s="337"/>
      <c r="O255" s="337"/>
      <c r="P255" s="337"/>
      <c r="Q255" s="338"/>
      <c r="R255" s="338"/>
      <c r="S255" s="338"/>
      <c r="T255" s="338"/>
      <c r="U255" s="338"/>
      <c r="V255" s="338"/>
      <c r="W255" s="338"/>
      <c r="X255" s="338"/>
      <c r="Y255" s="338"/>
      <c r="Z255" s="338"/>
      <c r="AA255" s="338"/>
      <c r="AB255" s="338"/>
      <c r="AC255" s="338"/>
      <c r="AD255" s="338"/>
      <c r="AE255" s="338"/>
      <c r="AF255" s="338"/>
      <c r="AG255" s="338"/>
      <c r="AH255" s="338"/>
      <c r="AI255" s="338"/>
      <c r="AJ255" s="338"/>
      <c r="AK255" s="338"/>
      <c r="AL255" s="338"/>
      <c r="AM255" s="338"/>
      <c r="AN255" s="338"/>
      <c r="AO255" s="338"/>
      <c r="AP255" s="338"/>
      <c r="AQ255" s="338"/>
      <c r="AR255" s="338"/>
      <c r="AS255" s="338"/>
      <c r="AT255" s="338"/>
      <c r="AU255" s="338"/>
      <c r="AV255" s="338"/>
      <c r="AW255" s="338"/>
      <c r="AX255" s="338"/>
      <c r="AY255" s="338"/>
      <c r="AZ255" s="338"/>
      <c r="BA255" s="338"/>
      <c r="BB255" s="338"/>
      <c r="BC255" s="338"/>
      <c r="BD255" s="338"/>
      <c r="BE255" s="338"/>
      <c r="BF255" s="338"/>
      <c r="BG255" s="338"/>
      <c r="BH255" s="338"/>
      <c r="BI255" s="338"/>
      <c r="BJ255" s="338"/>
      <c r="BK255" s="338"/>
      <c r="BL255" s="338"/>
      <c r="BM255" s="338"/>
      <c r="BN255" s="338"/>
      <c r="BO255" s="338"/>
      <c r="BP255" s="338"/>
      <c r="BQ255" s="338"/>
      <c r="BR255" s="338"/>
      <c r="BS255" s="338"/>
      <c r="BT255" s="338"/>
      <c r="BU255" s="338"/>
      <c r="BV255" s="338"/>
      <c r="BW255" s="338"/>
      <c r="BX255" s="338"/>
      <c r="BY255" s="338"/>
      <c r="BZ255" s="338"/>
      <c r="CA255" s="338"/>
      <c r="CB255" s="338"/>
      <c r="CC255" s="338"/>
      <c r="CD255" s="338"/>
      <c r="CE255" s="338"/>
      <c r="CF255" s="338"/>
    </row>
    <row r="256" spans="1:84" ht="12.75">
      <c r="A256" s="736">
        <f>A!A256</f>
        <v>0</v>
      </c>
      <c r="B256" s="617">
        <f>A!B256</f>
        <v>0</v>
      </c>
      <c r="C256" s="354"/>
      <c r="D256" s="354"/>
      <c r="E256" s="354"/>
      <c r="F256" s="354"/>
      <c r="G256" s="354"/>
      <c r="H256" s="354"/>
      <c r="I256" s="354"/>
      <c r="J256" s="354"/>
      <c r="K256" s="354"/>
      <c r="L256" s="387"/>
      <c r="M256" s="777"/>
      <c r="N256" s="337"/>
      <c r="O256" s="337"/>
      <c r="P256" s="337"/>
      <c r="Q256" s="338"/>
      <c r="R256" s="338"/>
      <c r="S256" s="338"/>
      <c r="T256" s="338"/>
      <c r="U256" s="338"/>
      <c r="V256" s="338"/>
      <c r="W256" s="338"/>
      <c r="X256" s="338"/>
      <c r="Y256" s="338"/>
      <c r="Z256" s="338"/>
      <c r="AA256" s="338"/>
      <c r="AB256" s="338"/>
      <c r="AC256" s="338"/>
      <c r="AD256" s="338"/>
      <c r="AE256" s="338"/>
      <c r="AF256" s="338"/>
      <c r="AG256" s="338"/>
      <c r="AH256" s="338"/>
      <c r="AI256" s="338"/>
      <c r="AJ256" s="338"/>
      <c r="AK256" s="338"/>
      <c r="AL256" s="338"/>
      <c r="AM256" s="338"/>
      <c r="AN256" s="338"/>
      <c r="AO256" s="338"/>
      <c r="AP256" s="338"/>
      <c r="AQ256" s="338"/>
      <c r="AR256" s="338"/>
      <c r="AS256" s="338"/>
      <c r="AT256" s="338"/>
      <c r="AU256" s="338"/>
      <c r="AV256" s="338"/>
      <c r="AW256" s="338"/>
      <c r="AX256" s="338"/>
      <c r="AY256" s="338"/>
      <c r="AZ256" s="338"/>
      <c r="BA256" s="338"/>
      <c r="BB256" s="338"/>
      <c r="BC256" s="338"/>
      <c r="BD256" s="338"/>
      <c r="BE256" s="338"/>
      <c r="BF256" s="338"/>
      <c r="BG256" s="338"/>
      <c r="BH256" s="338"/>
      <c r="BI256" s="338"/>
      <c r="BJ256" s="338"/>
      <c r="BK256" s="338"/>
      <c r="BL256" s="338"/>
      <c r="BM256" s="338"/>
      <c r="BN256" s="338"/>
      <c r="BO256" s="338"/>
      <c r="BP256" s="338"/>
      <c r="BQ256" s="338"/>
      <c r="BR256" s="338"/>
      <c r="BS256" s="338"/>
      <c r="BT256" s="338"/>
      <c r="BU256" s="338"/>
      <c r="BV256" s="338"/>
      <c r="BW256" s="338"/>
      <c r="BX256" s="338"/>
      <c r="BY256" s="338"/>
      <c r="BZ256" s="338"/>
      <c r="CA256" s="338"/>
      <c r="CB256" s="338"/>
      <c r="CC256" s="338"/>
      <c r="CD256" s="338"/>
      <c r="CE256" s="338"/>
      <c r="CF256" s="338"/>
    </row>
    <row r="257" spans="1:84" ht="12.75">
      <c r="A257" s="736">
        <f>A!A257</f>
        <v>0</v>
      </c>
      <c r="B257" s="617">
        <f>A!B257</f>
        <v>0</v>
      </c>
      <c r="C257" s="354"/>
      <c r="D257" s="354"/>
      <c r="E257" s="354"/>
      <c r="F257" s="354"/>
      <c r="G257" s="354"/>
      <c r="H257" s="354"/>
      <c r="I257" s="354"/>
      <c r="J257" s="354"/>
      <c r="K257" s="354"/>
      <c r="L257" s="387"/>
      <c r="M257" s="777"/>
      <c r="N257" s="337"/>
      <c r="O257" s="337"/>
      <c r="P257" s="337"/>
      <c r="Q257" s="338"/>
      <c r="R257" s="338"/>
      <c r="S257" s="338"/>
      <c r="T257" s="338"/>
      <c r="U257" s="338"/>
      <c r="V257" s="338"/>
      <c r="W257" s="338"/>
      <c r="X257" s="338"/>
      <c r="Y257" s="338"/>
      <c r="Z257" s="338"/>
      <c r="AA257" s="338"/>
      <c r="AB257" s="338"/>
      <c r="AC257" s="338"/>
      <c r="AD257" s="338"/>
      <c r="AE257" s="338"/>
      <c r="AF257" s="338"/>
      <c r="AG257" s="338"/>
      <c r="AH257" s="338"/>
      <c r="AI257" s="338"/>
      <c r="AJ257" s="338"/>
      <c r="AK257" s="338"/>
      <c r="AL257" s="338"/>
      <c r="AM257" s="338"/>
      <c r="AN257" s="338"/>
      <c r="AO257" s="338"/>
      <c r="AP257" s="338"/>
      <c r="AQ257" s="338"/>
      <c r="AR257" s="338"/>
      <c r="AS257" s="338"/>
      <c r="AT257" s="338"/>
      <c r="AU257" s="338"/>
      <c r="AV257" s="338"/>
      <c r="AW257" s="338"/>
      <c r="AX257" s="338"/>
      <c r="AY257" s="338"/>
      <c r="AZ257" s="338"/>
      <c r="BA257" s="338"/>
      <c r="BB257" s="338"/>
      <c r="BC257" s="338"/>
      <c r="BD257" s="338"/>
      <c r="BE257" s="338"/>
      <c r="BF257" s="338"/>
      <c r="BG257" s="338"/>
      <c r="BH257" s="338"/>
      <c r="BI257" s="338"/>
      <c r="BJ257" s="338"/>
      <c r="BK257" s="338"/>
      <c r="BL257" s="338"/>
      <c r="BM257" s="338"/>
      <c r="BN257" s="338"/>
      <c r="BO257" s="338"/>
      <c r="BP257" s="338"/>
      <c r="BQ257" s="338"/>
      <c r="BR257" s="338"/>
      <c r="BS257" s="338"/>
      <c r="BT257" s="338"/>
      <c r="BU257" s="338"/>
      <c r="BV257" s="338"/>
      <c r="BW257" s="338"/>
      <c r="BX257" s="338"/>
      <c r="BY257" s="338"/>
      <c r="BZ257" s="338"/>
      <c r="CA257" s="338"/>
      <c r="CB257" s="338"/>
      <c r="CC257" s="338"/>
      <c r="CD257" s="338"/>
      <c r="CE257" s="338"/>
      <c r="CF257" s="338"/>
    </row>
    <row r="258" spans="1:84" ht="12.75">
      <c r="A258" s="736">
        <f>A!A258</f>
        <v>0</v>
      </c>
      <c r="B258" s="617">
        <f>A!B258</f>
        <v>0</v>
      </c>
      <c r="C258" s="354"/>
      <c r="D258" s="354"/>
      <c r="E258" s="354"/>
      <c r="F258" s="354"/>
      <c r="G258" s="354"/>
      <c r="H258" s="354"/>
      <c r="I258" s="354"/>
      <c r="J258" s="354"/>
      <c r="K258" s="354"/>
      <c r="L258" s="387"/>
      <c r="M258" s="777"/>
      <c r="N258" s="337"/>
      <c r="O258" s="337"/>
      <c r="P258" s="337"/>
      <c r="Q258" s="338"/>
      <c r="R258" s="338"/>
      <c r="S258" s="338"/>
      <c r="T258" s="338"/>
      <c r="U258" s="338"/>
      <c r="V258" s="338"/>
      <c r="W258" s="338"/>
      <c r="X258" s="338"/>
      <c r="Y258" s="338"/>
      <c r="Z258" s="338"/>
      <c r="AA258" s="338"/>
      <c r="AB258" s="338"/>
      <c r="AC258" s="338"/>
      <c r="AD258" s="338"/>
      <c r="AE258" s="338"/>
      <c r="AF258" s="338"/>
      <c r="AG258" s="338"/>
      <c r="AH258" s="338"/>
      <c r="AI258" s="338"/>
      <c r="AJ258" s="338"/>
      <c r="AK258" s="338"/>
      <c r="AL258" s="338"/>
      <c r="AM258" s="338"/>
      <c r="AN258" s="338"/>
      <c r="AO258" s="338"/>
      <c r="AP258" s="338"/>
      <c r="AQ258" s="338"/>
      <c r="AR258" s="338"/>
      <c r="AS258" s="338"/>
      <c r="AT258" s="338"/>
      <c r="AU258" s="338"/>
      <c r="AV258" s="338"/>
      <c r="AW258" s="338"/>
      <c r="AX258" s="338"/>
      <c r="AY258" s="338"/>
      <c r="AZ258" s="338"/>
      <c r="BA258" s="338"/>
      <c r="BB258" s="338"/>
      <c r="BC258" s="338"/>
      <c r="BD258" s="338"/>
      <c r="BE258" s="338"/>
      <c r="BF258" s="338"/>
      <c r="BG258" s="338"/>
      <c r="BH258" s="338"/>
      <c r="BI258" s="338"/>
      <c r="BJ258" s="338"/>
      <c r="BK258" s="338"/>
      <c r="BL258" s="338"/>
      <c r="BM258" s="338"/>
      <c r="BN258" s="338"/>
      <c r="BO258" s="338"/>
      <c r="BP258" s="338"/>
      <c r="BQ258" s="338"/>
      <c r="BR258" s="338"/>
      <c r="BS258" s="338"/>
      <c r="BT258" s="338"/>
      <c r="BU258" s="338"/>
      <c r="BV258" s="338"/>
      <c r="BW258" s="338"/>
      <c r="BX258" s="338"/>
      <c r="BY258" s="338"/>
      <c r="BZ258" s="338"/>
      <c r="CA258" s="338"/>
      <c r="CB258" s="338"/>
      <c r="CC258" s="338"/>
      <c r="CD258" s="338"/>
      <c r="CE258" s="338"/>
      <c r="CF258" s="338"/>
    </row>
    <row r="259" spans="1:84" ht="12.75">
      <c r="A259" s="736">
        <f>A!A259</f>
        <v>0</v>
      </c>
      <c r="B259" s="617">
        <f>A!B259</f>
        <v>0</v>
      </c>
      <c r="C259" s="354"/>
      <c r="D259" s="354"/>
      <c r="E259" s="354"/>
      <c r="F259" s="354"/>
      <c r="G259" s="354"/>
      <c r="H259" s="354"/>
      <c r="I259" s="354"/>
      <c r="J259" s="354"/>
      <c r="K259" s="354"/>
      <c r="L259" s="387"/>
      <c r="M259" s="777"/>
      <c r="N259" s="337"/>
      <c r="O259" s="337"/>
      <c r="P259" s="337"/>
      <c r="Q259" s="338"/>
      <c r="R259" s="338"/>
      <c r="S259" s="338"/>
      <c r="T259" s="338"/>
      <c r="U259" s="338"/>
      <c r="V259" s="338"/>
      <c r="W259" s="338"/>
      <c r="X259" s="338"/>
      <c r="Y259" s="338"/>
      <c r="Z259" s="338"/>
      <c r="AA259" s="338"/>
      <c r="AB259" s="338"/>
      <c r="AC259" s="338"/>
      <c r="AD259" s="338"/>
      <c r="AE259" s="338"/>
      <c r="AF259" s="338"/>
      <c r="AG259" s="338"/>
      <c r="AH259" s="338"/>
      <c r="AI259" s="338"/>
      <c r="AJ259" s="338"/>
      <c r="AK259" s="338"/>
      <c r="AL259" s="338"/>
      <c r="AM259" s="338"/>
      <c r="AN259" s="338"/>
      <c r="AO259" s="338"/>
      <c r="AP259" s="338"/>
      <c r="AQ259" s="338"/>
      <c r="AR259" s="338"/>
      <c r="AS259" s="338"/>
      <c r="AT259" s="338"/>
      <c r="AU259" s="338"/>
      <c r="AV259" s="338"/>
      <c r="AW259" s="338"/>
      <c r="AX259" s="338"/>
      <c r="AY259" s="338"/>
      <c r="AZ259" s="338"/>
      <c r="BA259" s="338"/>
      <c r="BB259" s="338"/>
      <c r="BC259" s="338"/>
      <c r="BD259" s="338"/>
      <c r="BE259" s="338"/>
      <c r="BF259" s="338"/>
      <c r="BG259" s="338"/>
      <c r="BH259" s="338"/>
      <c r="BI259" s="338"/>
      <c r="BJ259" s="338"/>
      <c r="BK259" s="338"/>
      <c r="BL259" s="338"/>
      <c r="BM259" s="338"/>
      <c r="BN259" s="338"/>
      <c r="BO259" s="338"/>
      <c r="BP259" s="338"/>
      <c r="BQ259" s="338"/>
      <c r="BR259" s="338"/>
      <c r="BS259" s="338"/>
      <c r="BT259" s="338"/>
      <c r="BU259" s="338"/>
      <c r="BV259" s="338"/>
      <c r="BW259" s="338"/>
      <c r="BX259" s="338"/>
      <c r="BY259" s="338"/>
      <c r="BZ259" s="338"/>
      <c r="CA259" s="338"/>
      <c r="CB259" s="338"/>
      <c r="CC259" s="338"/>
      <c r="CD259" s="338"/>
      <c r="CE259" s="338"/>
      <c r="CF259" s="338"/>
    </row>
    <row r="260" spans="1:84" ht="12.75">
      <c r="A260" s="736">
        <f>A!A260</f>
        <v>0</v>
      </c>
      <c r="B260" s="617">
        <f>A!B260</f>
        <v>0</v>
      </c>
      <c r="C260" s="354"/>
      <c r="D260" s="354"/>
      <c r="E260" s="354"/>
      <c r="F260" s="354"/>
      <c r="G260" s="354"/>
      <c r="H260" s="354"/>
      <c r="I260" s="354"/>
      <c r="J260" s="354"/>
      <c r="K260" s="354"/>
      <c r="L260" s="387"/>
      <c r="M260" s="777"/>
      <c r="N260" s="337"/>
      <c r="O260" s="337"/>
      <c r="P260" s="337"/>
      <c r="Q260" s="338"/>
      <c r="R260" s="338"/>
      <c r="S260" s="338"/>
      <c r="T260" s="338"/>
      <c r="U260" s="338"/>
      <c r="V260" s="338"/>
      <c r="W260" s="338"/>
      <c r="X260" s="338"/>
      <c r="Y260" s="338"/>
      <c r="Z260" s="338"/>
      <c r="AA260" s="338"/>
      <c r="AB260" s="338"/>
      <c r="AC260" s="338"/>
      <c r="AD260" s="338"/>
      <c r="AE260" s="338"/>
      <c r="AF260" s="338"/>
      <c r="AG260" s="338"/>
      <c r="AH260" s="338"/>
      <c r="AI260" s="338"/>
      <c r="AJ260" s="338"/>
      <c r="AK260" s="338"/>
      <c r="AL260" s="338"/>
      <c r="AM260" s="338"/>
      <c r="AN260" s="338"/>
      <c r="AO260" s="338"/>
      <c r="AP260" s="338"/>
      <c r="AQ260" s="338"/>
      <c r="AR260" s="338"/>
      <c r="AS260" s="338"/>
      <c r="AT260" s="338"/>
      <c r="AU260" s="338"/>
      <c r="AV260" s="338"/>
      <c r="AW260" s="338"/>
      <c r="AX260" s="338"/>
      <c r="AY260" s="338"/>
      <c r="AZ260" s="338"/>
      <c r="BA260" s="338"/>
      <c r="BB260" s="338"/>
      <c r="BC260" s="338"/>
      <c r="BD260" s="338"/>
      <c r="BE260" s="338"/>
      <c r="BF260" s="338"/>
      <c r="BG260" s="338"/>
      <c r="BH260" s="338"/>
      <c r="BI260" s="338"/>
      <c r="BJ260" s="338"/>
      <c r="BK260" s="338"/>
      <c r="BL260" s="338"/>
      <c r="BM260" s="338"/>
      <c r="BN260" s="338"/>
      <c r="BO260" s="338"/>
      <c r="BP260" s="338"/>
      <c r="BQ260" s="338"/>
      <c r="BR260" s="338"/>
      <c r="BS260" s="338"/>
      <c r="BT260" s="338"/>
      <c r="BU260" s="338"/>
      <c r="BV260" s="338"/>
      <c r="BW260" s="338"/>
      <c r="BX260" s="338"/>
      <c r="BY260" s="338"/>
      <c r="BZ260" s="338"/>
      <c r="CA260" s="338"/>
      <c r="CB260" s="338"/>
      <c r="CC260" s="338"/>
      <c r="CD260" s="338"/>
      <c r="CE260" s="338"/>
      <c r="CF260" s="338"/>
    </row>
    <row r="261" spans="1:84" ht="12.75">
      <c r="A261" s="736">
        <f>A!A261</f>
        <v>0</v>
      </c>
      <c r="B261" s="617">
        <f>A!B261</f>
        <v>0</v>
      </c>
      <c r="C261" s="354"/>
      <c r="D261" s="354"/>
      <c r="E261" s="354"/>
      <c r="F261" s="354"/>
      <c r="G261" s="354"/>
      <c r="H261" s="354"/>
      <c r="I261" s="354"/>
      <c r="J261" s="354"/>
      <c r="K261" s="354"/>
      <c r="L261" s="387"/>
      <c r="M261" s="777"/>
      <c r="N261" s="337"/>
      <c r="O261" s="337"/>
      <c r="P261" s="337"/>
      <c r="Q261" s="338"/>
      <c r="R261" s="338"/>
      <c r="S261" s="338"/>
      <c r="T261" s="338"/>
      <c r="U261" s="338"/>
      <c r="V261" s="338"/>
      <c r="W261" s="338"/>
      <c r="X261" s="338"/>
      <c r="Y261" s="338"/>
      <c r="Z261" s="338"/>
      <c r="AA261" s="338"/>
      <c r="AB261" s="338"/>
      <c r="AC261" s="338"/>
      <c r="AD261" s="338"/>
      <c r="AE261" s="338"/>
      <c r="AF261" s="338"/>
      <c r="AG261" s="338"/>
      <c r="AH261" s="338"/>
      <c r="AI261" s="338"/>
      <c r="AJ261" s="338"/>
      <c r="AK261" s="338"/>
      <c r="AL261" s="338"/>
      <c r="AM261" s="338"/>
      <c r="AN261" s="338"/>
      <c r="AO261" s="338"/>
      <c r="AP261" s="338"/>
      <c r="AQ261" s="338"/>
      <c r="AR261" s="338"/>
      <c r="AS261" s="338"/>
      <c r="AT261" s="338"/>
      <c r="AU261" s="338"/>
      <c r="AV261" s="338"/>
      <c r="AW261" s="338"/>
      <c r="AX261" s="338"/>
      <c r="AY261" s="338"/>
      <c r="AZ261" s="338"/>
      <c r="BA261" s="338"/>
      <c r="BB261" s="338"/>
      <c r="BC261" s="338"/>
      <c r="BD261" s="338"/>
      <c r="BE261" s="338"/>
      <c r="BF261" s="338"/>
      <c r="BG261" s="338"/>
      <c r="BH261" s="338"/>
      <c r="BI261" s="338"/>
      <c r="BJ261" s="338"/>
      <c r="BK261" s="338"/>
      <c r="BL261" s="338"/>
      <c r="BM261" s="338"/>
      <c r="BN261" s="338"/>
      <c r="BO261" s="338"/>
      <c r="BP261" s="338"/>
      <c r="BQ261" s="338"/>
      <c r="BR261" s="338"/>
      <c r="BS261" s="338"/>
      <c r="BT261" s="338"/>
      <c r="BU261" s="338"/>
      <c r="BV261" s="338"/>
      <c r="BW261" s="338"/>
      <c r="BX261" s="338"/>
      <c r="BY261" s="338"/>
      <c r="BZ261" s="338"/>
      <c r="CA261" s="338"/>
      <c r="CB261" s="338"/>
      <c r="CC261" s="338"/>
      <c r="CD261" s="338"/>
      <c r="CE261" s="338"/>
      <c r="CF261" s="338"/>
    </row>
    <row r="262" spans="1:84" ht="12.75">
      <c r="A262" s="736">
        <f>A!A262</f>
        <v>0</v>
      </c>
      <c r="B262" s="617">
        <f>A!B262</f>
        <v>0</v>
      </c>
      <c r="C262" s="354"/>
      <c r="D262" s="354"/>
      <c r="E262" s="354"/>
      <c r="F262" s="354"/>
      <c r="G262" s="354"/>
      <c r="H262" s="354"/>
      <c r="I262" s="354"/>
      <c r="J262" s="354"/>
      <c r="K262" s="354"/>
      <c r="L262" s="387"/>
      <c r="M262" s="777"/>
      <c r="N262" s="337"/>
      <c r="O262" s="337"/>
      <c r="P262" s="338"/>
      <c r="Q262" s="338"/>
      <c r="R262" s="338"/>
      <c r="S262" s="338"/>
      <c r="T262" s="338"/>
      <c r="U262" s="338"/>
      <c r="V262" s="338"/>
      <c r="W262" s="338"/>
      <c r="X262" s="338"/>
      <c r="Y262" s="338"/>
      <c r="Z262" s="338"/>
      <c r="AA262" s="338"/>
      <c r="AB262" s="338"/>
      <c r="AC262" s="338"/>
      <c r="AD262" s="338"/>
      <c r="AE262" s="338"/>
      <c r="AF262" s="338"/>
      <c r="AG262" s="338"/>
      <c r="AH262" s="338"/>
      <c r="AI262" s="338"/>
      <c r="AJ262" s="338"/>
      <c r="AK262" s="338"/>
      <c r="AL262" s="338"/>
      <c r="AM262" s="338"/>
      <c r="AN262" s="338"/>
      <c r="AO262" s="338"/>
      <c r="AP262" s="338"/>
      <c r="AQ262" s="338"/>
      <c r="AR262" s="338"/>
      <c r="AS262" s="338"/>
      <c r="AT262" s="338"/>
      <c r="AU262" s="338"/>
      <c r="AV262" s="338"/>
      <c r="AW262" s="338"/>
      <c r="AX262" s="338"/>
      <c r="AY262" s="338"/>
      <c r="AZ262" s="338"/>
      <c r="BA262" s="338"/>
      <c r="BB262" s="338"/>
      <c r="BC262" s="338"/>
      <c r="BD262" s="338"/>
      <c r="BE262" s="338"/>
      <c r="BF262" s="338"/>
      <c r="BG262" s="338"/>
      <c r="BH262" s="338"/>
      <c r="BI262" s="338"/>
      <c r="BJ262" s="338"/>
      <c r="BK262" s="338"/>
      <c r="BL262" s="338"/>
      <c r="BM262" s="338"/>
      <c r="BN262" s="338"/>
      <c r="BO262" s="338"/>
      <c r="BP262" s="338"/>
      <c r="BQ262" s="338"/>
      <c r="BR262" s="338"/>
      <c r="BS262" s="338"/>
      <c r="BT262" s="338"/>
      <c r="BU262" s="338"/>
      <c r="BV262" s="338"/>
      <c r="BW262" s="338"/>
      <c r="BX262" s="338"/>
      <c r="BY262" s="338"/>
      <c r="BZ262" s="338"/>
      <c r="CA262" s="338"/>
      <c r="CB262" s="338"/>
      <c r="CC262" s="338"/>
      <c r="CD262" s="338"/>
      <c r="CE262" s="338"/>
      <c r="CF262" s="338"/>
    </row>
    <row r="263" spans="1:84" ht="12.75">
      <c r="A263" s="736">
        <f>A!A263</f>
        <v>0</v>
      </c>
      <c r="B263" s="617">
        <f>A!B263</f>
        <v>0</v>
      </c>
      <c r="C263" s="354"/>
      <c r="D263" s="354"/>
      <c r="E263" s="354"/>
      <c r="F263" s="354"/>
      <c r="G263" s="354"/>
      <c r="H263" s="354"/>
      <c r="I263" s="354"/>
      <c r="J263" s="354"/>
      <c r="K263" s="354"/>
      <c r="L263" s="387"/>
      <c r="M263" s="777"/>
      <c r="N263" s="337"/>
      <c r="O263" s="338"/>
      <c r="P263" s="338"/>
      <c r="Q263" s="338"/>
      <c r="R263" s="338"/>
      <c r="S263" s="338"/>
      <c r="T263" s="338"/>
      <c r="U263" s="338"/>
      <c r="V263" s="338"/>
      <c r="W263" s="338"/>
      <c r="X263" s="338"/>
      <c r="Y263" s="338"/>
      <c r="Z263" s="338"/>
      <c r="AA263" s="338"/>
      <c r="AB263" s="338"/>
      <c r="AC263" s="338"/>
      <c r="AD263" s="338"/>
      <c r="AE263" s="338"/>
      <c r="AF263" s="338"/>
      <c r="AG263" s="338"/>
      <c r="AH263" s="338"/>
      <c r="AI263" s="338"/>
      <c r="AJ263" s="338"/>
      <c r="AK263" s="338"/>
      <c r="AL263" s="338"/>
      <c r="AM263" s="338"/>
      <c r="AN263" s="338"/>
      <c r="AO263" s="338"/>
      <c r="AP263" s="338"/>
      <c r="AQ263" s="338"/>
      <c r="AR263" s="338"/>
      <c r="AS263" s="338"/>
      <c r="AT263" s="338"/>
      <c r="AU263" s="338"/>
      <c r="AV263" s="338"/>
      <c r="AW263" s="338"/>
      <c r="AX263" s="338"/>
      <c r="AY263" s="338"/>
      <c r="AZ263" s="338"/>
      <c r="BA263" s="338"/>
      <c r="BB263" s="338"/>
      <c r="BC263" s="338"/>
      <c r="BD263" s="338"/>
      <c r="BE263" s="338"/>
      <c r="BF263" s="338"/>
      <c r="BG263" s="338"/>
      <c r="BH263" s="338"/>
      <c r="BI263" s="338"/>
      <c r="BJ263" s="338"/>
      <c r="BK263" s="338"/>
      <c r="BL263" s="338"/>
      <c r="BM263" s="338"/>
      <c r="BN263" s="338"/>
      <c r="BO263" s="338"/>
      <c r="BP263" s="338"/>
      <c r="BQ263" s="338"/>
      <c r="BR263" s="338"/>
      <c r="BS263" s="338"/>
      <c r="BT263" s="338"/>
      <c r="BU263" s="338"/>
      <c r="BV263" s="338"/>
      <c r="BW263" s="338"/>
      <c r="BX263" s="338"/>
      <c r="BY263" s="338"/>
      <c r="BZ263" s="338"/>
      <c r="CA263" s="338"/>
      <c r="CB263" s="338"/>
      <c r="CC263" s="338"/>
      <c r="CD263" s="338"/>
      <c r="CE263" s="338"/>
      <c r="CF263" s="338"/>
    </row>
    <row r="264" spans="1:84" ht="12.75">
      <c r="A264" s="736">
        <f>A!A264</f>
        <v>0</v>
      </c>
      <c r="B264" s="617">
        <f>A!B264</f>
        <v>0</v>
      </c>
      <c r="C264" s="354"/>
      <c r="D264" s="354"/>
      <c r="E264" s="354"/>
      <c r="F264" s="354"/>
      <c r="G264" s="354"/>
      <c r="H264" s="354"/>
      <c r="I264" s="354"/>
      <c r="J264" s="354"/>
      <c r="K264" s="354"/>
      <c r="L264" s="387"/>
      <c r="M264" s="777"/>
      <c r="N264" s="337"/>
      <c r="O264" s="338"/>
      <c r="P264" s="338"/>
      <c r="Q264" s="338"/>
      <c r="R264" s="338"/>
      <c r="S264" s="338"/>
      <c r="T264" s="338"/>
      <c r="U264" s="338"/>
      <c r="V264" s="338"/>
      <c r="W264" s="338"/>
      <c r="X264" s="338"/>
      <c r="Y264" s="338"/>
      <c r="Z264" s="338"/>
      <c r="AA264" s="338"/>
      <c r="AB264" s="338"/>
      <c r="AC264" s="338"/>
      <c r="AD264" s="338"/>
      <c r="AE264" s="338"/>
      <c r="AF264" s="338"/>
      <c r="AG264" s="338"/>
      <c r="AH264" s="338"/>
      <c r="AI264" s="338"/>
      <c r="AJ264" s="338"/>
      <c r="AK264" s="338"/>
      <c r="AL264" s="338"/>
      <c r="AM264" s="338"/>
      <c r="AN264" s="338"/>
      <c r="AO264" s="338"/>
      <c r="AP264" s="338"/>
      <c r="AQ264" s="338"/>
      <c r="AR264" s="338"/>
      <c r="AS264" s="338"/>
      <c r="AT264" s="338"/>
      <c r="AU264" s="338"/>
      <c r="AV264" s="338"/>
      <c r="AW264" s="338"/>
      <c r="AX264" s="338"/>
      <c r="AY264" s="338"/>
      <c r="AZ264" s="338"/>
      <c r="BA264" s="338"/>
      <c r="BB264" s="338"/>
      <c r="BC264" s="338"/>
      <c r="BD264" s="338"/>
      <c r="BE264" s="338"/>
      <c r="BF264" s="338"/>
      <c r="BG264" s="338"/>
      <c r="BH264" s="338"/>
      <c r="BI264" s="338"/>
      <c r="BJ264" s="338"/>
      <c r="BK264" s="338"/>
      <c r="BL264" s="338"/>
      <c r="BM264" s="338"/>
      <c r="BN264" s="338"/>
      <c r="BO264" s="338"/>
      <c r="BP264" s="338"/>
      <c r="BQ264" s="338"/>
      <c r="BR264" s="338"/>
      <c r="BS264" s="338"/>
      <c r="BT264" s="338"/>
      <c r="BU264" s="338"/>
      <c r="BV264" s="338"/>
      <c r="BW264" s="338"/>
      <c r="BX264" s="338"/>
      <c r="BY264" s="338"/>
      <c r="BZ264" s="338"/>
      <c r="CA264" s="338"/>
      <c r="CB264" s="338"/>
      <c r="CC264" s="338"/>
      <c r="CD264" s="338"/>
      <c r="CE264" s="338"/>
      <c r="CF264" s="338"/>
    </row>
    <row r="265" spans="1:84" ht="12.75">
      <c r="A265" s="736">
        <f>A!A265</f>
        <v>0</v>
      </c>
      <c r="B265" s="617">
        <f>A!B265</f>
        <v>0</v>
      </c>
      <c r="C265" s="354"/>
      <c r="D265" s="354"/>
      <c r="E265" s="354"/>
      <c r="F265" s="354"/>
      <c r="G265" s="354"/>
      <c r="H265" s="354"/>
      <c r="I265" s="354"/>
      <c r="J265" s="354"/>
      <c r="K265" s="354"/>
      <c r="L265" s="387"/>
      <c r="M265" s="777"/>
      <c r="N265" s="337"/>
      <c r="O265" s="338"/>
      <c r="P265" s="338"/>
      <c r="Q265" s="338"/>
      <c r="R265" s="338"/>
      <c r="S265" s="338"/>
      <c r="T265" s="338"/>
      <c r="U265" s="338"/>
      <c r="V265" s="338"/>
      <c r="W265" s="338"/>
      <c r="X265" s="338"/>
      <c r="Y265" s="338"/>
      <c r="Z265" s="338"/>
      <c r="AA265" s="338"/>
      <c r="AB265" s="338"/>
      <c r="AC265" s="338"/>
      <c r="AD265" s="338"/>
      <c r="AE265" s="338"/>
      <c r="AF265" s="338"/>
      <c r="AG265" s="338"/>
      <c r="AH265" s="338"/>
      <c r="AI265" s="338"/>
      <c r="AJ265" s="338"/>
      <c r="AK265" s="338"/>
      <c r="AL265" s="338"/>
      <c r="AM265" s="338"/>
      <c r="AN265" s="338"/>
      <c r="AO265" s="338"/>
      <c r="AP265" s="338"/>
      <c r="AQ265" s="338"/>
      <c r="AR265" s="338"/>
      <c r="AS265" s="338"/>
      <c r="AT265" s="338"/>
      <c r="AU265" s="338"/>
      <c r="AV265" s="338"/>
      <c r="AW265" s="338"/>
      <c r="AX265" s="338"/>
      <c r="AY265" s="338"/>
      <c r="AZ265" s="338"/>
      <c r="BA265" s="338"/>
      <c r="BB265" s="338"/>
      <c r="BC265" s="338"/>
      <c r="BD265" s="338"/>
      <c r="BE265" s="338"/>
      <c r="BF265" s="338"/>
      <c r="BG265" s="338"/>
      <c r="BH265" s="338"/>
      <c r="BI265" s="338"/>
      <c r="BJ265" s="338"/>
      <c r="BK265" s="338"/>
      <c r="BL265" s="338"/>
      <c r="BM265" s="338"/>
      <c r="BN265" s="338"/>
      <c r="BO265" s="338"/>
      <c r="BP265" s="338"/>
      <c r="BQ265" s="338"/>
      <c r="BR265" s="338"/>
      <c r="BS265" s="338"/>
      <c r="BT265" s="338"/>
      <c r="BU265" s="338"/>
      <c r="BV265" s="338"/>
      <c r="BW265" s="338"/>
      <c r="BX265" s="338"/>
      <c r="BY265" s="338"/>
      <c r="BZ265" s="338"/>
      <c r="CA265" s="338"/>
      <c r="CB265" s="338"/>
      <c r="CC265" s="338"/>
      <c r="CD265" s="338"/>
      <c r="CE265" s="338"/>
      <c r="CF265" s="338"/>
    </row>
    <row r="266" spans="1:84" ht="12.75">
      <c r="A266" s="736">
        <f>A!A266</f>
        <v>0</v>
      </c>
      <c r="B266" s="617">
        <f>A!B266</f>
        <v>0</v>
      </c>
      <c r="C266" s="354"/>
      <c r="D266" s="354"/>
      <c r="E266" s="354"/>
      <c r="F266" s="354"/>
      <c r="G266" s="354"/>
      <c r="H266" s="354"/>
      <c r="I266" s="354"/>
      <c r="J266" s="354"/>
      <c r="K266" s="354"/>
      <c r="L266" s="387"/>
      <c r="M266" s="777"/>
      <c r="N266" s="338"/>
      <c r="O266" s="338"/>
      <c r="P266" s="338"/>
      <c r="Q266" s="338"/>
      <c r="R266" s="338"/>
      <c r="S266" s="338"/>
      <c r="T266" s="338"/>
      <c r="U266" s="338"/>
      <c r="V266" s="338"/>
      <c r="W266" s="338"/>
      <c r="X266" s="338"/>
      <c r="Y266" s="338"/>
      <c r="Z266" s="338"/>
      <c r="AA266" s="338"/>
      <c r="AB266" s="338"/>
      <c r="AC266" s="338"/>
      <c r="AD266" s="338"/>
      <c r="AE266" s="338"/>
      <c r="AF266" s="338"/>
      <c r="AG266" s="338"/>
      <c r="AH266" s="338"/>
      <c r="AI266" s="338"/>
      <c r="AJ266" s="338"/>
      <c r="AK266" s="338"/>
      <c r="AL266" s="338"/>
      <c r="AM266" s="338"/>
      <c r="AN266" s="338"/>
      <c r="AO266" s="338"/>
      <c r="AP266" s="338"/>
      <c r="AQ266" s="338"/>
      <c r="AR266" s="338"/>
      <c r="AS266" s="338"/>
      <c r="AT266" s="338"/>
      <c r="AU266" s="338"/>
      <c r="AV266" s="338"/>
      <c r="AW266" s="338"/>
      <c r="AX266" s="338"/>
      <c r="AY266" s="338"/>
      <c r="AZ266" s="338"/>
      <c r="BA266" s="338"/>
      <c r="BB266" s="338"/>
      <c r="BC266" s="338"/>
      <c r="BD266" s="338"/>
      <c r="BE266" s="338"/>
      <c r="BF266" s="338"/>
      <c r="BG266" s="338"/>
      <c r="BH266" s="338"/>
      <c r="BI266" s="338"/>
      <c r="BJ266" s="338"/>
      <c r="BK266" s="338"/>
      <c r="BL266" s="338"/>
      <c r="BM266" s="338"/>
      <c r="BN266" s="338"/>
      <c r="BO266" s="338"/>
      <c r="BP266" s="338"/>
      <c r="BQ266" s="338"/>
      <c r="BR266" s="338"/>
      <c r="BS266" s="338"/>
      <c r="BT266" s="338"/>
      <c r="BU266" s="338"/>
      <c r="BV266" s="338"/>
      <c r="BW266" s="338"/>
      <c r="BX266" s="338"/>
      <c r="BY266" s="338"/>
      <c r="BZ266" s="338"/>
      <c r="CA266" s="338"/>
      <c r="CB266" s="338"/>
      <c r="CC266" s="338"/>
      <c r="CD266" s="338"/>
      <c r="CE266" s="338"/>
      <c r="CF266" s="338"/>
    </row>
    <row r="267" spans="1:84" ht="12.75">
      <c r="A267" s="736">
        <f>A!A267</f>
        <v>0</v>
      </c>
      <c r="B267" s="617">
        <f>A!B267</f>
        <v>0</v>
      </c>
      <c r="C267" s="354"/>
      <c r="D267" s="354"/>
      <c r="E267" s="354"/>
      <c r="F267" s="354"/>
      <c r="G267" s="354"/>
      <c r="H267" s="354"/>
      <c r="I267" s="354"/>
      <c r="J267" s="354"/>
      <c r="K267" s="354"/>
      <c r="L267" s="387"/>
      <c r="M267" s="777"/>
      <c r="N267" s="338"/>
      <c r="O267" s="338"/>
      <c r="P267" s="338"/>
      <c r="Q267" s="338"/>
      <c r="R267" s="338"/>
      <c r="S267" s="338"/>
      <c r="T267" s="338"/>
      <c r="U267" s="338"/>
      <c r="V267" s="338"/>
      <c r="W267" s="338"/>
      <c r="X267" s="338"/>
      <c r="Y267" s="338"/>
      <c r="Z267" s="338"/>
      <c r="AA267" s="338"/>
      <c r="AB267" s="338"/>
      <c r="AC267" s="338"/>
      <c r="AD267" s="338"/>
      <c r="AE267" s="338"/>
      <c r="AF267" s="338"/>
      <c r="AG267" s="338"/>
      <c r="AH267" s="338"/>
      <c r="AI267" s="338"/>
      <c r="AJ267" s="338"/>
      <c r="AK267" s="338"/>
      <c r="AL267" s="338"/>
      <c r="AM267" s="338"/>
      <c r="AN267" s="338"/>
      <c r="AO267" s="338"/>
      <c r="AP267" s="338"/>
      <c r="AQ267" s="338"/>
      <c r="AR267" s="338"/>
      <c r="AS267" s="338"/>
      <c r="AT267" s="338"/>
      <c r="AU267" s="338"/>
      <c r="AV267" s="338"/>
      <c r="AW267" s="338"/>
      <c r="AX267" s="338"/>
      <c r="AY267" s="338"/>
      <c r="AZ267" s="338"/>
      <c r="BA267" s="338"/>
      <c r="BB267" s="338"/>
      <c r="BC267" s="338"/>
      <c r="BD267" s="338"/>
      <c r="BE267" s="338"/>
      <c r="BF267" s="338"/>
      <c r="BG267" s="338"/>
      <c r="BH267" s="338"/>
      <c r="BI267" s="338"/>
      <c r="BJ267" s="338"/>
      <c r="BK267" s="338"/>
      <c r="BL267" s="338"/>
      <c r="BM267" s="338"/>
      <c r="BN267" s="338"/>
      <c r="BO267" s="338"/>
      <c r="BP267" s="338"/>
      <c r="BQ267" s="338"/>
      <c r="BR267" s="338"/>
      <c r="BS267" s="338"/>
      <c r="BT267" s="338"/>
      <c r="BU267" s="338"/>
      <c r="BV267" s="338"/>
      <c r="BW267" s="338"/>
      <c r="BX267" s="338"/>
      <c r="BY267" s="338"/>
      <c r="BZ267" s="338"/>
      <c r="CA267" s="338"/>
      <c r="CB267" s="338"/>
      <c r="CC267" s="338"/>
      <c r="CD267" s="338"/>
      <c r="CE267" s="338"/>
      <c r="CF267" s="338"/>
    </row>
    <row r="268" spans="1:84" ht="12.75">
      <c r="A268" s="736">
        <f>A!A268</f>
        <v>0</v>
      </c>
      <c r="B268" s="617">
        <f>A!B268</f>
        <v>0</v>
      </c>
      <c r="C268" s="354"/>
      <c r="D268" s="354"/>
      <c r="E268" s="354"/>
      <c r="F268" s="354"/>
      <c r="G268" s="354"/>
      <c r="H268" s="354"/>
      <c r="I268" s="354"/>
      <c r="J268" s="354"/>
      <c r="K268" s="354"/>
      <c r="L268" s="387"/>
      <c r="M268" s="777"/>
      <c r="N268" s="338"/>
      <c r="O268" s="338"/>
      <c r="P268" s="338"/>
      <c r="Q268" s="338"/>
      <c r="R268" s="338"/>
      <c r="S268" s="338"/>
      <c r="T268" s="338"/>
      <c r="U268" s="338"/>
      <c r="V268" s="338"/>
      <c r="W268" s="338"/>
      <c r="X268" s="338"/>
      <c r="Y268" s="338"/>
      <c r="Z268" s="338"/>
      <c r="AA268" s="338"/>
      <c r="AB268" s="338"/>
      <c r="AC268" s="338"/>
      <c r="AD268" s="338"/>
      <c r="AE268" s="338"/>
      <c r="AF268" s="338"/>
      <c r="AG268" s="338"/>
      <c r="AH268" s="338"/>
      <c r="AI268" s="338"/>
      <c r="AJ268" s="338"/>
      <c r="AK268" s="338"/>
      <c r="AL268" s="338"/>
      <c r="AM268" s="338"/>
      <c r="AN268" s="338"/>
      <c r="AO268" s="338"/>
      <c r="AP268" s="338"/>
      <c r="AQ268" s="338"/>
      <c r="AR268" s="338"/>
      <c r="AS268" s="338"/>
      <c r="AT268" s="338"/>
      <c r="AU268" s="338"/>
      <c r="AV268" s="338"/>
      <c r="AW268" s="338"/>
      <c r="AX268" s="338"/>
      <c r="AY268" s="338"/>
      <c r="AZ268" s="338"/>
      <c r="BA268" s="338"/>
      <c r="BB268" s="338"/>
      <c r="BC268" s="338"/>
      <c r="BD268" s="338"/>
      <c r="BE268" s="338"/>
      <c r="BF268" s="338"/>
      <c r="BG268" s="338"/>
      <c r="BH268" s="338"/>
      <c r="BI268" s="338"/>
      <c r="BJ268" s="338"/>
      <c r="BK268" s="338"/>
      <c r="BL268" s="338"/>
      <c r="BM268" s="338"/>
      <c r="BN268" s="338"/>
      <c r="BO268" s="338"/>
      <c r="BP268" s="338"/>
      <c r="BQ268" s="338"/>
      <c r="BR268" s="338"/>
      <c r="BS268" s="338"/>
      <c r="BT268" s="338"/>
      <c r="BU268" s="338"/>
      <c r="BV268" s="338"/>
      <c r="BW268" s="338"/>
      <c r="BX268" s="338"/>
      <c r="BY268" s="338"/>
      <c r="BZ268" s="338"/>
      <c r="CA268" s="338"/>
      <c r="CB268" s="338"/>
      <c r="CC268" s="338"/>
      <c r="CD268" s="338"/>
      <c r="CE268" s="338"/>
      <c r="CF268" s="338"/>
    </row>
    <row r="269" spans="1:84" ht="12.75">
      <c r="A269" s="736">
        <f>A!A269</f>
        <v>0</v>
      </c>
      <c r="B269" s="617">
        <f>A!B269</f>
        <v>0</v>
      </c>
      <c r="C269" s="354"/>
      <c r="D269" s="354"/>
      <c r="E269" s="354"/>
      <c r="F269" s="354"/>
      <c r="G269" s="354"/>
      <c r="H269" s="354"/>
      <c r="I269" s="354"/>
      <c r="J269" s="354"/>
      <c r="K269" s="354"/>
      <c r="L269" s="387"/>
      <c r="M269" s="777"/>
      <c r="N269" s="338"/>
      <c r="O269" s="338"/>
      <c r="P269" s="338"/>
      <c r="Q269" s="338"/>
      <c r="R269" s="338"/>
      <c r="S269" s="338"/>
      <c r="T269" s="338"/>
      <c r="U269" s="338"/>
      <c r="V269" s="338"/>
      <c r="W269" s="338"/>
      <c r="X269" s="338"/>
      <c r="Y269" s="338"/>
      <c r="Z269" s="338"/>
      <c r="AA269" s="338"/>
      <c r="AB269" s="338"/>
      <c r="AC269" s="338"/>
      <c r="AD269" s="338"/>
      <c r="AE269" s="338"/>
      <c r="AF269" s="338"/>
      <c r="AG269" s="338"/>
      <c r="AH269" s="338"/>
      <c r="AI269" s="338"/>
      <c r="AJ269" s="338"/>
      <c r="AK269" s="338"/>
      <c r="AL269" s="338"/>
      <c r="AM269" s="338"/>
      <c r="AN269" s="338"/>
      <c r="AO269" s="338"/>
      <c r="AP269" s="338"/>
      <c r="AQ269" s="338"/>
      <c r="AR269" s="338"/>
      <c r="AS269" s="338"/>
      <c r="AT269" s="338"/>
      <c r="AU269" s="338"/>
      <c r="AV269" s="338"/>
      <c r="AW269" s="338"/>
      <c r="AX269" s="338"/>
      <c r="AY269" s="338"/>
      <c r="AZ269" s="338"/>
      <c r="BA269" s="338"/>
      <c r="BB269" s="338"/>
      <c r="BC269" s="338"/>
      <c r="BD269" s="338"/>
      <c r="BE269" s="338"/>
      <c r="BF269" s="338"/>
      <c r="BG269" s="338"/>
      <c r="BH269" s="338"/>
      <c r="BI269" s="338"/>
      <c r="BJ269" s="338"/>
      <c r="BK269" s="338"/>
      <c r="BL269" s="338"/>
      <c r="BM269" s="338"/>
      <c r="BN269" s="338"/>
      <c r="BO269" s="338"/>
      <c r="BP269" s="338"/>
      <c r="BQ269" s="338"/>
      <c r="BR269" s="338"/>
      <c r="BS269" s="338"/>
      <c r="BT269" s="338"/>
      <c r="BU269" s="338"/>
      <c r="BV269" s="338"/>
      <c r="BW269" s="338"/>
      <c r="BX269" s="338"/>
      <c r="BY269" s="338"/>
      <c r="BZ269" s="338"/>
      <c r="CA269" s="338"/>
      <c r="CB269" s="338"/>
      <c r="CC269" s="338"/>
      <c r="CD269" s="338"/>
      <c r="CE269" s="338"/>
      <c r="CF269" s="338"/>
    </row>
    <row r="270" spans="1:84" ht="12.75">
      <c r="A270" s="736">
        <f>A!A270</f>
        <v>0</v>
      </c>
      <c r="B270" s="617">
        <f>A!B270</f>
        <v>0</v>
      </c>
      <c r="C270" s="354"/>
      <c r="D270" s="354"/>
      <c r="E270" s="354"/>
      <c r="F270" s="354"/>
      <c r="G270" s="354"/>
      <c r="H270" s="354"/>
      <c r="I270" s="354"/>
      <c r="J270" s="354"/>
      <c r="K270" s="354"/>
      <c r="L270" s="387"/>
      <c r="M270" s="777"/>
      <c r="N270" s="338"/>
      <c r="O270" s="338"/>
      <c r="P270" s="338"/>
      <c r="Q270" s="338"/>
      <c r="R270" s="338"/>
      <c r="S270" s="338"/>
      <c r="T270" s="338"/>
      <c r="U270" s="338"/>
      <c r="V270" s="338"/>
      <c r="W270" s="338"/>
      <c r="X270" s="338"/>
      <c r="Y270" s="338"/>
      <c r="Z270" s="338"/>
      <c r="AA270" s="338"/>
      <c r="AB270" s="338"/>
      <c r="AC270" s="338"/>
      <c r="AD270" s="338"/>
      <c r="AE270" s="338"/>
      <c r="AF270" s="338"/>
      <c r="AG270" s="338"/>
      <c r="AH270" s="338"/>
      <c r="AI270" s="338"/>
      <c r="AJ270" s="338"/>
      <c r="AK270" s="338"/>
      <c r="AL270" s="338"/>
      <c r="AM270" s="338"/>
      <c r="AN270" s="338"/>
      <c r="AO270" s="338"/>
      <c r="AP270" s="338"/>
      <c r="AQ270" s="338"/>
      <c r="AR270" s="338"/>
      <c r="AS270" s="338"/>
      <c r="AT270" s="338"/>
      <c r="AU270" s="338"/>
      <c r="AV270" s="338"/>
      <c r="AW270" s="338"/>
      <c r="AX270" s="338"/>
      <c r="AY270" s="338"/>
      <c r="AZ270" s="338"/>
      <c r="BA270" s="338"/>
      <c r="BB270" s="338"/>
      <c r="BC270" s="338"/>
      <c r="BD270" s="338"/>
      <c r="BE270" s="338"/>
      <c r="BF270" s="338"/>
      <c r="BG270" s="338"/>
      <c r="BH270" s="338"/>
      <c r="BI270" s="338"/>
      <c r="BJ270" s="338"/>
      <c r="BK270" s="338"/>
      <c r="BL270" s="338"/>
      <c r="BM270" s="338"/>
      <c r="BN270" s="338"/>
      <c r="BO270" s="338"/>
      <c r="BP270" s="338"/>
      <c r="BQ270" s="338"/>
      <c r="BR270" s="338"/>
      <c r="BS270" s="338"/>
      <c r="BT270" s="338"/>
      <c r="BU270" s="338"/>
      <c r="BV270" s="338"/>
      <c r="BW270" s="338"/>
      <c r="BX270" s="338"/>
      <c r="BY270" s="338"/>
      <c r="BZ270" s="338"/>
      <c r="CA270" s="338"/>
      <c r="CB270" s="338"/>
      <c r="CC270" s="338"/>
      <c r="CD270" s="338"/>
      <c r="CE270" s="338"/>
      <c r="CF270" s="338"/>
    </row>
    <row r="271" spans="1:84" ht="12.75">
      <c r="A271" s="736">
        <f>A!A271</f>
        <v>0</v>
      </c>
      <c r="B271" s="617">
        <f>A!B271</f>
        <v>0</v>
      </c>
      <c r="C271" s="354"/>
      <c r="D271" s="354"/>
      <c r="E271" s="354"/>
      <c r="F271" s="354"/>
      <c r="G271" s="354"/>
      <c r="H271" s="354"/>
      <c r="I271" s="354"/>
      <c r="J271" s="354"/>
      <c r="K271" s="354"/>
      <c r="L271" s="387"/>
      <c r="M271" s="777"/>
      <c r="N271" s="338"/>
      <c r="O271" s="338"/>
      <c r="P271" s="338"/>
      <c r="Q271" s="338"/>
      <c r="R271" s="338"/>
      <c r="S271" s="338"/>
      <c r="T271" s="338"/>
      <c r="U271" s="338"/>
      <c r="V271" s="338"/>
      <c r="W271" s="338"/>
      <c r="X271" s="338"/>
      <c r="Y271" s="338"/>
      <c r="Z271" s="338"/>
      <c r="AA271" s="338"/>
      <c r="AB271" s="338"/>
      <c r="AC271" s="338"/>
      <c r="AD271" s="338"/>
      <c r="AE271" s="338"/>
      <c r="AF271" s="338"/>
      <c r="AG271" s="338"/>
      <c r="AH271" s="338"/>
      <c r="AI271" s="338"/>
      <c r="AJ271" s="338"/>
      <c r="AK271" s="338"/>
      <c r="AL271" s="338"/>
      <c r="AM271" s="338"/>
      <c r="AN271" s="338"/>
      <c r="AO271" s="338"/>
      <c r="AP271" s="338"/>
      <c r="AQ271" s="338"/>
      <c r="AR271" s="338"/>
      <c r="AS271" s="338"/>
      <c r="AT271" s="338"/>
      <c r="AU271" s="338"/>
      <c r="AV271" s="338"/>
      <c r="AW271" s="338"/>
      <c r="AX271" s="338"/>
      <c r="AY271" s="338"/>
      <c r="AZ271" s="338"/>
      <c r="BA271" s="338"/>
      <c r="BB271" s="338"/>
      <c r="BC271" s="338"/>
      <c r="BD271" s="338"/>
      <c r="BE271" s="338"/>
      <c r="BF271" s="338"/>
      <c r="BG271" s="338"/>
      <c r="BH271" s="338"/>
      <c r="BI271" s="338"/>
      <c r="BJ271" s="338"/>
      <c r="BK271" s="338"/>
      <c r="BL271" s="338"/>
      <c r="BM271" s="338"/>
      <c r="BN271" s="338"/>
      <c r="BO271" s="338"/>
      <c r="BP271" s="338"/>
      <c r="BQ271" s="338"/>
      <c r="BR271" s="338"/>
      <c r="BS271" s="338"/>
      <c r="BT271" s="338"/>
      <c r="BU271" s="338"/>
      <c r="BV271" s="338"/>
      <c r="BW271" s="338"/>
      <c r="BX271" s="338"/>
      <c r="BY271" s="338"/>
      <c r="BZ271" s="338"/>
      <c r="CA271" s="338"/>
      <c r="CB271" s="338"/>
      <c r="CC271" s="338"/>
      <c r="CD271" s="338"/>
      <c r="CE271" s="338"/>
      <c r="CF271" s="338"/>
    </row>
    <row r="272" ht="12.75">
      <c r="A272" s="41" t="s">
        <v>1008</v>
      </c>
    </row>
    <row r="273" spans="1:7" ht="12.75">
      <c r="A273" s="481"/>
      <c r="B273" s="482" t="s">
        <v>331</v>
      </c>
      <c r="C273" s="483" t="s">
        <v>1012</v>
      </c>
      <c r="D273" s="406"/>
      <c r="E273" s="444" t="s">
        <v>332</v>
      </c>
      <c r="F273" s="406"/>
      <c r="G273" s="444" t="s">
        <v>80</v>
      </c>
    </row>
    <row r="274" spans="1:7" ht="12.75">
      <c r="A274" s="488"/>
      <c r="B274" s="489"/>
      <c r="C274" s="490" t="s">
        <v>354</v>
      </c>
      <c r="D274" s="428" t="s">
        <v>1181</v>
      </c>
      <c r="E274" s="428" t="s">
        <v>609</v>
      </c>
      <c r="F274" s="428" t="s">
        <v>1181</v>
      </c>
      <c r="G274" s="428" t="s">
        <v>609</v>
      </c>
    </row>
    <row r="275" spans="1:7" ht="12.75">
      <c r="A275" s="406"/>
      <c r="B275" s="444" t="s">
        <v>218</v>
      </c>
      <c r="C275" s="849">
        <f>A!C275</f>
        <v>0</v>
      </c>
      <c r="D275" s="849">
        <f>A!D275</f>
        <v>0</v>
      </c>
      <c r="E275" s="849">
        <f>A!E275</f>
        <v>0</v>
      </c>
      <c r="F275" s="849">
        <f>A!F275</f>
        <v>0</v>
      </c>
      <c r="G275" s="849">
        <f>A!G275</f>
        <v>0</v>
      </c>
    </row>
    <row r="276" spans="1:7" ht="12.75">
      <c r="A276" s="406"/>
      <c r="B276" s="444" t="s">
        <v>86</v>
      </c>
      <c r="C276" s="849">
        <f>A!C276</f>
        <v>0</v>
      </c>
      <c r="D276" s="849">
        <f>A!D276</f>
        <v>0</v>
      </c>
      <c r="E276" s="849">
        <f>A!E276</f>
        <v>0</v>
      </c>
      <c r="F276" s="849">
        <f>A!F276</f>
        <v>0</v>
      </c>
      <c r="G276" s="849">
        <f>A!G276</f>
        <v>0</v>
      </c>
    </row>
    <row r="277" spans="1:7" ht="12.75">
      <c r="A277" s="406"/>
      <c r="B277" s="444" t="s">
        <v>196</v>
      </c>
      <c r="C277" s="849">
        <f>A!C277</f>
        <v>0</v>
      </c>
      <c r="D277" s="849">
        <f>A!D277</f>
        <v>0</v>
      </c>
      <c r="E277" s="849">
        <f>A!E277</f>
        <v>0</v>
      </c>
      <c r="F277" s="849">
        <f>A!F277</f>
        <v>0</v>
      </c>
      <c r="G277" s="849">
        <f>A!G277</f>
        <v>0</v>
      </c>
    </row>
    <row r="278" spans="1:7" ht="12.75">
      <c r="A278" s="406"/>
      <c r="B278" s="444" t="s">
        <v>197</v>
      </c>
      <c r="C278" s="849">
        <f>A!C278</f>
        <v>0</v>
      </c>
      <c r="D278" s="849">
        <f>A!D278</f>
        <v>0</v>
      </c>
      <c r="E278" s="849">
        <f>A!E278</f>
        <v>0</v>
      </c>
      <c r="F278" s="849">
        <f>A!F278</f>
        <v>0</v>
      </c>
      <c r="G278" s="849">
        <f>A!G278</f>
        <v>0</v>
      </c>
    </row>
    <row r="279" spans="1:7" ht="12.75">
      <c r="A279" s="406"/>
      <c r="B279" s="444" t="s">
        <v>215</v>
      </c>
      <c r="C279" s="849">
        <f>A!C279</f>
        <v>0</v>
      </c>
      <c r="D279" s="849">
        <f>A!D279</f>
        <v>0</v>
      </c>
      <c r="E279" s="849">
        <f>A!E279</f>
        <v>0</v>
      </c>
      <c r="F279" s="849">
        <f>A!F279</f>
        <v>0</v>
      </c>
      <c r="G279" s="849">
        <f>A!G279</f>
        <v>0</v>
      </c>
    </row>
    <row r="280" spans="1:7" ht="12.75">
      <c r="A280" s="442"/>
      <c r="B280" s="500" t="s">
        <v>350</v>
      </c>
      <c r="C280" s="849">
        <f>A!C280</f>
        <v>0</v>
      </c>
      <c r="D280" s="849">
        <f>A!D280</f>
        <v>0</v>
      </c>
      <c r="E280" s="849">
        <f>A!E280</f>
        <v>0</v>
      </c>
      <c r="F280" s="849">
        <f>A!F280</f>
        <v>0</v>
      </c>
      <c r="G280" s="849">
        <f>A!G280</f>
        <v>0</v>
      </c>
    </row>
    <row r="281" spans="1:7" ht="12.75">
      <c r="A281" s="442"/>
      <c r="B281" s="444" t="s">
        <v>357</v>
      </c>
      <c r="C281" s="849">
        <f>A!C281</f>
        <v>0</v>
      </c>
      <c r="D281" s="849">
        <f>A!D281</f>
        <v>0</v>
      </c>
      <c r="E281" s="849">
        <f>A!E281</f>
        <v>0</v>
      </c>
      <c r="F281" s="849">
        <f>A!F281</f>
        <v>0</v>
      </c>
      <c r="G281" s="849">
        <f>A!G281</f>
        <v>0</v>
      </c>
    </row>
    <row r="282" spans="1:7" ht="12.75">
      <c r="A282" s="442"/>
      <c r="B282" s="444" t="s">
        <v>359</v>
      </c>
      <c r="C282" s="849">
        <f>A!C282</f>
        <v>0</v>
      </c>
      <c r="D282" s="849">
        <f>A!D282</f>
        <v>0</v>
      </c>
      <c r="E282" s="849">
        <f>A!E282</f>
        <v>0</v>
      </c>
      <c r="F282" s="849">
        <f>A!F282</f>
        <v>0</v>
      </c>
      <c r="G282" s="849">
        <f>A!G282</f>
        <v>0</v>
      </c>
    </row>
    <row r="283" spans="1:7" ht="12.75">
      <c r="A283" s="406"/>
      <c r="B283" s="444" t="s">
        <v>780</v>
      </c>
      <c r="C283" s="849">
        <f>A!C283</f>
        <v>0</v>
      </c>
      <c r="D283" s="849">
        <f>A!D283</f>
        <v>0</v>
      </c>
      <c r="E283" s="849">
        <f>A!E283</f>
        <v>0</v>
      </c>
      <c r="F283" s="849">
        <f>A!F283</f>
        <v>0</v>
      </c>
      <c r="G283" s="849">
        <f>A!G283</f>
        <v>0</v>
      </c>
    </row>
    <row r="284" spans="1:7" ht="12.75">
      <c r="A284" s="406"/>
      <c r="B284" s="444" t="s">
        <v>558</v>
      </c>
      <c r="C284" s="849">
        <f>A!C284</f>
        <v>0</v>
      </c>
      <c r="D284" s="849">
        <f>A!D284</f>
        <v>0</v>
      </c>
      <c r="E284" s="849">
        <f>A!E284</f>
        <v>0</v>
      </c>
      <c r="F284" s="849">
        <f>A!F284</f>
        <v>0</v>
      </c>
      <c r="G284" s="849">
        <f>A!G284</f>
        <v>0</v>
      </c>
    </row>
    <row r="291" spans="1:84" ht="15">
      <c r="A291" s="349" t="s">
        <v>1009</v>
      </c>
      <c r="B291" s="338"/>
      <c r="C291" s="338"/>
      <c r="D291" s="338"/>
      <c r="E291" s="338"/>
      <c r="F291" s="338"/>
      <c r="G291" s="338"/>
      <c r="H291" s="338"/>
      <c r="I291" s="338"/>
      <c r="J291" s="338"/>
      <c r="K291" s="338"/>
      <c r="L291" s="338"/>
      <c r="M291" s="338"/>
      <c r="N291" s="338"/>
      <c r="O291" s="338"/>
      <c r="P291" s="338"/>
      <c r="Q291" s="338"/>
      <c r="R291" s="338"/>
      <c r="S291" s="338"/>
      <c r="T291" s="338"/>
      <c r="U291" s="338"/>
      <c r="V291" s="338"/>
      <c r="W291" s="338"/>
      <c r="X291" s="338"/>
      <c r="Y291" s="338"/>
      <c r="Z291" s="338"/>
      <c r="AA291" s="338"/>
      <c r="AB291" s="338"/>
      <c r="AC291" s="338"/>
      <c r="AD291" s="338"/>
      <c r="AE291" s="338"/>
      <c r="AF291" s="338"/>
      <c r="AG291" s="338"/>
      <c r="AH291" s="338"/>
      <c r="AI291" s="338"/>
      <c r="AJ291" s="338"/>
      <c r="AK291" s="338"/>
      <c r="AL291" s="338"/>
      <c r="AM291" s="338"/>
      <c r="AN291" s="338"/>
      <c r="AO291" s="338"/>
      <c r="AP291" s="338"/>
      <c r="AQ291" s="338"/>
      <c r="AR291" s="338"/>
      <c r="AS291" s="338"/>
      <c r="AT291" s="338"/>
      <c r="AU291" s="338"/>
      <c r="AV291" s="338"/>
      <c r="AW291" s="338"/>
      <c r="AX291" s="338"/>
      <c r="AY291" s="338"/>
      <c r="AZ291" s="338"/>
      <c r="BA291" s="338"/>
      <c r="BB291" s="338"/>
      <c r="BC291" s="338"/>
      <c r="BD291" s="338"/>
      <c r="BE291" s="338"/>
      <c r="BF291" s="338"/>
      <c r="BG291" s="338"/>
      <c r="BH291" s="338"/>
      <c r="BI291" s="338"/>
      <c r="BJ291" s="338"/>
      <c r="BK291" s="338"/>
      <c r="BL291" s="338"/>
      <c r="BM291" s="338"/>
      <c r="BN291" s="338"/>
      <c r="BO291" s="338"/>
      <c r="BP291" s="338"/>
      <c r="BQ291" s="338"/>
      <c r="BR291" s="338"/>
      <c r="BS291" s="338"/>
      <c r="BT291" s="338"/>
      <c r="BU291" s="338"/>
      <c r="BV291" s="338"/>
      <c r="BW291" s="338"/>
      <c r="BX291" s="338"/>
      <c r="BY291" s="338"/>
      <c r="BZ291" s="338"/>
      <c r="CA291" s="338"/>
      <c r="CB291" s="338"/>
      <c r="CC291" s="338"/>
      <c r="CD291" s="338"/>
      <c r="CE291" s="338"/>
      <c r="CF291" s="338"/>
    </row>
    <row r="292" spans="1:84" ht="15">
      <c r="A292" s="349"/>
      <c r="B292" s="338"/>
      <c r="C292" s="338"/>
      <c r="D292" s="338"/>
      <c r="E292" s="338"/>
      <c r="F292" s="338"/>
      <c r="G292" s="338"/>
      <c r="H292" s="338"/>
      <c r="I292" s="338"/>
      <c r="J292" s="338"/>
      <c r="K292" s="338"/>
      <c r="L292" s="338"/>
      <c r="M292" s="338"/>
      <c r="N292" s="338"/>
      <c r="O292" s="338"/>
      <c r="P292" s="338"/>
      <c r="Q292" s="338"/>
      <c r="R292" s="338"/>
      <c r="S292" s="338"/>
      <c r="T292" s="338"/>
      <c r="U292" s="338"/>
      <c r="V292" s="338"/>
      <c r="W292" s="338"/>
      <c r="X292" s="338"/>
      <c r="Y292" s="338"/>
      <c r="Z292" s="338"/>
      <c r="AA292" s="338"/>
      <c r="AB292" s="338"/>
      <c r="AC292" s="338"/>
      <c r="AD292" s="338"/>
      <c r="AE292" s="338"/>
      <c r="AF292" s="338"/>
      <c r="AG292" s="338"/>
      <c r="AH292" s="338"/>
      <c r="AI292" s="338"/>
      <c r="AJ292" s="338"/>
      <c r="AK292" s="338"/>
      <c r="AL292" s="338"/>
      <c r="AM292" s="338"/>
      <c r="AN292" s="338"/>
      <c r="AO292" s="338"/>
      <c r="AP292" s="338"/>
      <c r="AQ292" s="338"/>
      <c r="AR292" s="338"/>
      <c r="AS292" s="338"/>
      <c r="AT292" s="338"/>
      <c r="AU292" s="338"/>
      <c r="AV292" s="338"/>
      <c r="AW292" s="338"/>
      <c r="AX292" s="338"/>
      <c r="AY292" s="338"/>
      <c r="AZ292" s="338"/>
      <c r="BA292" s="338"/>
      <c r="BB292" s="338"/>
      <c r="BC292" s="338"/>
      <c r="BD292" s="338"/>
      <c r="BE292" s="338"/>
      <c r="BF292" s="338"/>
      <c r="BG292" s="338"/>
      <c r="BH292" s="338"/>
      <c r="BI292" s="338"/>
      <c r="BJ292" s="338"/>
      <c r="BK292" s="338"/>
      <c r="BL292" s="338"/>
      <c r="BM292" s="338"/>
      <c r="BN292" s="338"/>
      <c r="BO292" s="338"/>
      <c r="BP292" s="338"/>
      <c r="BQ292" s="338"/>
      <c r="BR292" s="338"/>
      <c r="BS292" s="338"/>
      <c r="BT292" s="338"/>
      <c r="BU292" s="338"/>
      <c r="BV292" s="338"/>
      <c r="BW292" s="338"/>
      <c r="BX292" s="338"/>
      <c r="BY292" s="338"/>
      <c r="BZ292" s="338"/>
      <c r="CA292" s="338"/>
      <c r="CB292" s="338"/>
      <c r="CC292" s="338"/>
      <c r="CD292" s="338"/>
      <c r="CE292" s="338"/>
      <c r="CF292" s="338"/>
    </row>
    <row r="293" spans="1:84" ht="15">
      <c r="A293" s="349" t="s">
        <v>115</v>
      </c>
      <c r="B293" s="343"/>
      <c r="C293" s="343"/>
      <c r="D293" s="343"/>
      <c r="E293" s="343"/>
      <c r="F293" s="343"/>
      <c r="G293" s="343"/>
      <c r="H293" s="66" t="s">
        <v>119</v>
      </c>
      <c r="I293" s="2"/>
      <c r="J293" s="2"/>
      <c r="K293" s="343"/>
      <c r="L293" s="343"/>
      <c r="M293" s="337"/>
      <c r="N293" s="338"/>
      <c r="O293" s="338"/>
      <c r="P293" s="338"/>
      <c r="Q293" s="338"/>
      <c r="R293" s="338"/>
      <c r="S293" s="338"/>
      <c r="T293" s="338"/>
      <c r="U293" s="338"/>
      <c r="V293" s="338"/>
      <c r="W293" s="338"/>
      <c r="X293" s="338"/>
      <c r="Y293" s="338"/>
      <c r="Z293" s="338"/>
      <c r="AA293" s="338"/>
      <c r="AB293" s="338"/>
      <c r="AC293" s="338"/>
      <c r="AD293" s="338"/>
      <c r="AE293" s="338"/>
      <c r="AF293" s="338"/>
      <c r="AG293" s="338"/>
      <c r="AH293" s="338"/>
      <c r="AI293" s="338"/>
      <c r="AJ293" s="338"/>
      <c r="AK293" s="338"/>
      <c r="AL293" s="338"/>
      <c r="AM293" s="338"/>
      <c r="AN293" s="338"/>
      <c r="AO293" s="338"/>
      <c r="AP293" s="338"/>
      <c r="AQ293" s="338"/>
      <c r="AR293" s="338"/>
      <c r="AS293" s="338"/>
      <c r="AT293" s="338"/>
      <c r="AU293" s="338"/>
      <c r="AV293" s="338"/>
      <c r="AW293" s="338"/>
      <c r="AX293" s="338"/>
      <c r="AY293" s="338"/>
      <c r="AZ293" s="338"/>
      <c r="BA293" s="338"/>
      <c r="BB293" s="338"/>
      <c r="BC293" s="338"/>
      <c r="BD293" s="338"/>
      <c r="BE293" s="338"/>
      <c r="BF293" s="338"/>
      <c r="BG293" s="338"/>
      <c r="BH293" s="338"/>
      <c r="BI293" s="338"/>
      <c r="BJ293" s="338"/>
      <c r="BK293" s="338"/>
      <c r="BL293" s="338"/>
      <c r="BM293" s="338"/>
      <c r="BN293" s="338"/>
      <c r="BO293" s="338"/>
      <c r="BP293" s="338"/>
      <c r="BQ293" s="338"/>
      <c r="BR293" s="338"/>
      <c r="BS293" s="338"/>
      <c r="BT293" s="338"/>
      <c r="BU293" s="338"/>
      <c r="BV293" s="338"/>
      <c r="BW293" s="338"/>
      <c r="BX293" s="338"/>
      <c r="BY293" s="338"/>
      <c r="BZ293" s="338"/>
      <c r="CA293" s="338"/>
      <c r="CB293" s="338"/>
      <c r="CC293" s="338"/>
      <c r="CD293" s="338"/>
      <c r="CE293" s="338"/>
      <c r="CF293" s="338"/>
    </row>
    <row r="294" spans="1:84" ht="12.75">
      <c r="A294" s="339" t="s">
        <v>1280</v>
      </c>
      <c r="B294" s="340"/>
      <c r="C294" s="712"/>
      <c r="D294" s="737">
        <f>A!D294</f>
        <v>0</v>
      </c>
      <c r="E294" s="343"/>
      <c r="F294" s="343"/>
      <c r="G294" s="343"/>
      <c r="H294" s="714" t="s">
        <v>183</v>
      </c>
      <c r="I294" s="715"/>
      <c r="J294" s="737">
        <f>A!J294</f>
        <v>0</v>
      </c>
      <c r="K294" s="343"/>
      <c r="L294" s="343"/>
      <c r="M294" s="337"/>
      <c r="N294" s="338"/>
      <c r="O294" s="338"/>
      <c r="P294" s="338"/>
      <c r="Q294" s="338"/>
      <c r="T294" s="338"/>
      <c r="U294" s="338"/>
      <c r="V294" s="338"/>
      <c r="W294" s="338"/>
      <c r="X294" s="338"/>
      <c r="Y294" s="338"/>
      <c r="Z294" s="338"/>
      <c r="AA294" s="338"/>
      <c r="AB294" s="338"/>
      <c r="AC294" s="338"/>
      <c r="AD294" s="338"/>
      <c r="AE294" s="338"/>
      <c r="AF294" s="338"/>
      <c r="AG294" s="338"/>
      <c r="AH294" s="338"/>
      <c r="AI294" s="338"/>
      <c r="AJ294" s="338"/>
      <c r="AK294" s="338"/>
      <c r="AL294" s="338"/>
      <c r="AM294" s="338"/>
      <c r="AN294" s="338"/>
      <c r="AO294" s="338"/>
      <c r="AP294" s="338"/>
      <c r="AQ294" s="338"/>
      <c r="AR294" s="338"/>
      <c r="AS294" s="338"/>
      <c r="AT294" s="338"/>
      <c r="AU294" s="338"/>
      <c r="AV294" s="338"/>
      <c r="AW294" s="338"/>
      <c r="AX294" s="338"/>
      <c r="AY294" s="338"/>
      <c r="AZ294" s="338"/>
      <c r="BA294" s="338"/>
      <c r="BB294" s="338"/>
      <c r="BC294" s="338"/>
      <c r="BD294" s="338"/>
      <c r="BE294" s="338"/>
      <c r="BF294" s="338"/>
      <c r="BG294" s="338"/>
      <c r="BH294" s="338"/>
      <c r="BI294" s="338"/>
      <c r="BJ294" s="338"/>
      <c r="BK294" s="338"/>
      <c r="BL294" s="338"/>
      <c r="BM294" s="338"/>
      <c r="BN294" s="338"/>
      <c r="BO294" s="338"/>
      <c r="BP294" s="338"/>
      <c r="BQ294" s="338"/>
      <c r="BR294" s="338"/>
      <c r="BS294" s="338"/>
      <c r="BT294" s="338"/>
      <c r="BU294" s="338"/>
      <c r="BV294" s="338"/>
      <c r="BW294" s="338"/>
      <c r="BX294" s="338"/>
      <c r="BY294" s="338"/>
      <c r="BZ294" s="338"/>
      <c r="CA294" s="338"/>
      <c r="CB294" s="338"/>
      <c r="CC294" s="338"/>
      <c r="CD294" s="338"/>
      <c r="CE294" s="338"/>
      <c r="CF294" s="338"/>
    </row>
    <row r="295" spans="1:84" ht="12.75">
      <c r="A295" s="339" t="s">
        <v>1129</v>
      </c>
      <c r="B295" s="340"/>
      <c r="C295" s="712"/>
      <c r="D295" s="737">
        <f>A!D295</f>
        <v>0</v>
      </c>
      <c r="E295" s="343"/>
      <c r="F295" s="343"/>
      <c r="G295" s="343"/>
      <c r="H295" s="714" t="s">
        <v>184</v>
      </c>
      <c r="I295" s="715"/>
      <c r="J295" s="737">
        <f>A!J295</f>
        <v>0</v>
      </c>
      <c r="K295" s="343"/>
      <c r="L295" s="343"/>
      <c r="M295" s="337"/>
      <c r="N295" s="338"/>
      <c r="O295" s="338"/>
      <c r="P295" s="338"/>
      <c r="Q295" s="338"/>
      <c r="T295" s="338"/>
      <c r="U295" s="338"/>
      <c r="V295" s="338"/>
      <c r="W295" s="338"/>
      <c r="X295" s="338"/>
      <c r="Y295" s="338"/>
      <c r="Z295" s="338"/>
      <c r="AA295" s="338"/>
      <c r="AB295" s="338"/>
      <c r="AC295" s="338"/>
      <c r="AD295" s="338"/>
      <c r="AE295" s="338"/>
      <c r="AF295" s="338"/>
      <c r="AG295" s="338"/>
      <c r="AH295" s="338"/>
      <c r="AI295" s="338"/>
      <c r="AJ295" s="338"/>
      <c r="AK295" s="338"/>
      <c r="AL295" s="338"/>
      <c r="AM295" s="338"/>
      <c r="AN295" s="338"/>
      <c r="AO295" s="338"/>
      <c r="AP295" s="338"/>
      <c r="AQ295" s="338"/>
      <c r="AR295" s="338"/>
      <c r="AS295" s="338"/>
      <c r="AT295" s="338"/>
      <c r="AU295" s="338"/>
      <c r="AV295" s="338"/>
      <c r="AW295" s="338"/>
      <c r="AX295" s="338"/>
      <c r="AY295" s="338"/>
      <c r="AZ295" s="338"/>
      <c r="BA295" s="338"/>
      <c r="BB295" s="338"/>
      <c r="BC295" s="338"/>
      <c r="BD295" s="338"/>
      <c r="BE295" s="338"/>
      <c r="BF295" s="338"/>
      <c r="BG295" s="338"/>
      <c r="BH295" s="338"/>
      <c r="BI295" s="338"/>
      <c r="BJ295" s="338"/>
      <c r="BK295" s="338"/>
      <c r="BL295" s="338"/>
      <c r="BM295" s="338"/>
      <c r="BN295" s="338"/>
      <c r="BO295" s="338"/>
      <c r="BP295" s="338"/>
      <c r="BQ295" s="338"/>
      <c r="BR295" s="338"/>
      <c r="BS295" s="338"/>
      <c r="BT295" s="338"/>
      <c r="BU295" s="338"/>
      <c r="BV295" s="338"/>
      <c r="BW295" s="338"/>
      <c r="BX295" s="338"/>
      <c r="BY295" s="338"/>
      <c r="BZ295" s="338"/>
      <c r="CA295" s="338"/>
      <c r="CB295" s="338"/>
      <c r="CC295" s="338"/>
      <c r="CD295" s="338"/>
      <c r="CE295" s="338"/>
      <c r="CF295" s="338"/>
    </row>
    <row r="296" spans="1:84" ht="12.75">
      <c r="A296" s="343"/>
      <c r="B296" s="343"/>
      <c r="C296" s="343"/>
      <c r="D296" s="850"/>
      <c r="E296" s="343"/>
      <c r="F296" s="343"/>
      <c r="G296" s="343"/>
      <c r="H296" s="716" t="s">
        <v>185</v>
      </c>
      <c r="I296" s="717"/>
      <c r="J296" s="737">
        <f>A!J296</f>
        <v>0</v>
      </c>
      <c r="K296" s="343"/>
      <c r="L296" s="343"/>
      <c r="M296" s="337"/>
      <c r="N296" s="338"/>
      <c r="O296" s="338"/>
      <c r="P296" s="338"/>
      <c r="Q296" s="338"/>
      <c r="T296" s="338"/>
      <c r="U296" s="338"/>
      <c r="V296" s="338"/>
      <c r="W296" s="338"/>
      <c r="X296" s="338"/>
      <c r="Y296" s="338"/>
      <c r="Z296" s="338"/>
      <c r="AA296" s="338"/>
      <c r="AB296" s="338"/>
      <c r="AC296" s="338"/>
      <c r="AD296" s="338"/>
      <c r="AE296" s="338"/>
      <c r="AF296" s="338"/>
      <c r="AG296" s="338"/>
      <c r="AH296" s="338"/>
      <c r="AI296" s="338"/>
      <c r="AJ296" s="338"/>
      <c r="AK296" s="338"/>
      <c r="AL296" s="338"/>
      <c r="AM296" s="338"/>
      <c r="AN296" s="338"/>
      <c r="AO296" s="338"/>
      <c r="AP296" s="338"/>
      <c r="AQ296" s="338"/>
      <c r="AR296" s="338"/>
      <c r="AS296" s="338"/>
      <c r="AT296" s="338"/>
      <c r="AU296" s="338"/>
      <c r="AV296" s="338"/>
      <c r="AW296" s="338"/>
      <c r="AX296" s="338"/>
      <c r="AY296" s="338"/>
      <c r="AZ296" s="338"/>
      <c r="BA296" s="338"/>
      <c r="BB296" s="338"/>
      <c r="BC296" s="338"/>
      <c r="BD296" s="338"/>
      <c r="BE296" s="338"/>
      <c r="BF296" s="338"/>
      <c r="BG296" s="338"/>
      <c r="BH296" s="338"/>
      <c r="BI296" s="338"/>
      <c r="BJ296" s="338"/>
      <c r="BK296" s="338"/>
      <c r="BL296" s="338"/>
      <c r="BM296" s="338"/>
      <c r="BN296" s="338"/>
      <c r="BO296" s="338"/>
      <c r="BP296" s="338"/>
      <c r="BQ296" s="338"/>
      <c r="BR296" s="338"/>
      <c r="BS296" s="338"/>
      <c r="BT296" s="338"/>
      <c r="BU296" s="338"/>
      <c r="BV296" s="338"/>
      <c r="BW296" s="338"/>
      <c r="BX296" s="338"/>
      <c r="BY296" s="338"/>
      <c r="BZ296" s="338"/>
      <c r="CA296" s="338"/>
      <c r="CB296" s="338"/>
      <c r="CC296" s="338"/>
      <c r="CD296" s="338"/>
      <c r="CE296" s="338"/>
      <c r="CF296" s="338"/>
    </row>
    <row r="297" spans="1:84" ht="15">
      <c r="A297" s="349" t="s">
        <v>116</v>
      </c>
      <c r="B297" s="343"/>
      <c r="C297" s="343"/>
      <c r="D297" s="850"/>
      <c r="E297" s="343"/>
      <c r="F297" s="343"/>
      <c r="G297" s="343"/>
      <c r="H297" s="714" t="s">
        <v>133</v>
      </c>
      <c r="I297" s="715"/>
      <c r="J297" s="737">
        <f>A!J297</f>
        <v>0</v>
      </c>
      <c r="K297" s="343"/>
      <c r="L297" s="343"/>
      <c r="M297" s="337"/>
      <c r="N297" s="338"/>
      <c r="O297" s="338"/>
      <c r="P297" s="338"/>
      <c r="Q297" s="338"/>
      <c r="T297" s="338"/>
      <c r="U297" s="338"/>
      <c r="V297" s="338"/>
      <c r="W297" s="338"/>
      <c r="X297" s="338"/>
      <c r="Y297" s="338"/>
      <c r="Z297" s="338"/>
      <c r="AA297" s="338"/>
      <c r="AB297" s="338"/>
      <c r="AC297" s="338"/>
      <c r="AD297" s="338"/>
      <c r="AE297" s="338"/>
      <c r="AF297" s="338"/>
      <c r="AG297" s="338"/>
      <c r="AH297" s="338"/>
      <c r="AI297" s="338"/>
      <c r="AJ297" s="338"/>
      <c r="AK297" s="338"/>
      <c r="AL297" s="338"/>
      <c r="AM297" s="338"/>
      <c r="AN297" s="338"/>
      <c r="AO297" s="338"/>
      <c r="AP297" s="338"/>
      <c r="AQ297" s="338"/>
      <c r="AR297" s="338"/>
      <c r="AS297" s="338"/>
      <c r="AT297" s="338"/>
      <c r="AU297" s="338"/>
      <c r="AV297" s="338"/>
      <c r="AW297" s="338"/>
      <c r="AX297" s="338"/>
      <c r="AY297" s="338"/>
      <c r="AZ297" s="338"/>
      <c r="BA297" s="338"/>
      <c r="BB297" s="338"/>
      <c r="BC297" s="338"/>
      <c r="BD297" s="338"/>
      <c r="BE297" s="338"/>
      <c r="BF297" s="338"/>
      <c r="BG297" s="338"/>
      <c r="BH297" s="338"/>
      <c r="BI297" s="338"/>
      <c r="BJ297" s="338"/>
      <c r="BK297" s="338"/>
      <c r="BL297" s="338"/>
      <c r="BM297" s="338"/>
      <c r="BN297" s="338"/>
      <c r="BO297" s="338"/>
      <c r="BP297" s="338"/>
      <c r="BQ297" s="338"/>
      <c r="BR297" s="338"/>
      <c r="BS297" s="338"/>
      <c r="BT297" s="338"/>
      <c r="BU297" s="338"/>
      <c r="BV297" s="338"/>
      <c r="BW297" s="338"/>
      <c r="BX297" s="338"/>
      <c r="BY297" s="338"/>
      <c r="BZ297" s="338"/>
      <c r="CA297" s="338"/>
      <c r="CB297" s="338"/>
      <c r="CC297" s="338"/>
      <c r="CD297" s="338"/>
      <c r="CE297" s="338"/>
      <c r="CF297" s="338"/>
    </row>
    <row r="298" spans="1:84" ht="12.75">
      <c r="A298" s="339"/>
      <c r="B298" s="340"/>
      <c r="C298" s="718" t="s">
        <v>4</v>
      </c>
      <c r="D298" s="737">
        <f>A!D298</f>
        <v>0</v>
      </c>
      <c r="E298" s="343"/>
      <c r="F298" s="343"/>
      <c r="G298" s="343"/>
      <c r="H298" s="338"/>
      <c r="I298" s="338"/>
      <c r="J298" s="851"/>
      <c r="K298" s="343"/>
      <c r="L298" s="343"/>
      <c r="M298" s="337"/>
      <c r="N298" s="338"/>
      <c r="O298" s="338"/>
      <c r="P298" s="338"/>
      <c r="Q298" s="338"/>
      <c r="T298" s="338"/>
      <c r="U298" s="338"/>
      <c r="V298" s="338"/>
      <c r="W298" s="338"/>
      <c r="X298" s="338"/>
      <c r="Y298" s="338"/>
      <c r="Z298" s="338"/>
      <c r="AA298" s="338"/>
      <c r="AB298" s="338"/>
      <c r="AC298" s="338"/>
      <c r="AD298" s="338"/>
      <c r="AE298" s="338"/>
      <c r="AF298" s="338"/>
      <c r="AG298" s="338"/>
      <c r="AH298" s="338"/>
      <c r="AI298" s="338"/>
      <c r="AJ298" s="338"/>
      <c r="AK298" s="338"/>
      <c r="AL298" s="338"/>
      <c r="AM298" s="338"/>
      <c r="AN298" s="338"/>
      <c r="AO298" s="338"/>
      <c r="AP298" s="338"/>
      <c r="AQ298" s="338"/>
      <c r="AR298" s="338"/>
      <c r="AS298" s="338"/>
      <c r="AT298" s="338"/>
      <c r="AU298" s="338"/>
      <c r="AV298" s="338"/>
      <c r="AW298" s="338"/>
      <c r="AX298" s="338"/>
      <c r="AY298" s="338"/>
      <c r="AZ298" s="338"/>
      <c r="BA298" s="338"/>
      <c r="BB298" s="338"/>
      <c r="BC298" s="338"/>
      <c r="BD298" s="338"/>
      <c r="BE298" s="338"/>
      <c r="BF298" s="338"/>
      <c r="BG298" s="338"/>
      <c r="BH298" s="338"/>
      <c r="BI298" s="338"/>
      <c r="BJ298" s="338"/>
      <c r="BK298" s="338"/>
      <c r="BL298" s="338"/>
      <c r="BM298" s="338"/>
      <c r="BN298" s="338"/>
      <c r="BO298" s="338"/>
      <c r="BP298" s="338"/>
      <c r="BQ298" s="338"/>
      <c r="BR298" s="338"/>
      <c r="BS298" s="338"/>
      <c r="BT298" s="338"/>
      <c r="BU298" s="338"/>
      <c r="BV298" s="338"/>
      <c r="BW298" s="338"/>
      <c r="BX298" s="338"/>
      <c r="BY298" s="338"/>
      <c r="BZ298" s="338"/>
      <c r="CA298" s="338"/>
      <c r="CB298" s="338"/>
      <c r="CC298" s="338"/>
      <c r="CD298" s="338"/>
      <c r="CE298" s="338"/>
      <c r="CF298" s="338"/>
    </row>
    <row r="299" spans="1:84" ht="15">
      <c r="A299" s="719"/>
      <c r="B299" s="720"/>
      <c r="C299" s="721" t="s">
        <v>3</v>
      </c>
      <c r="D299" s="737">
        <f>A!D299</f>
        <v>0</v>
      </c>
      <c r="E299" s="343"/>
      <c r="F299" s="343"/>
      <c r="G299" s="343"/>
      <c r="H299" s="722" t="s">
        <v>120</v>
      </c>
      <c r="I299" s="723"/>
      <c r="J299" s="852"/>
      <c r="K299" s="343"/>
      <c r="L299" s="343"/>
      <c r="M299" s="337"/>
      <c r="N299" s="338"/>
      <c r="O299" s="338"/>
      <c r="P299" s="338"/>
      <c r="Q299" s="338"/>
      <c r="T299" s="338"/>
      <c r="U299" s="338"/>
      <c r="V299" s="338"/>
      <c r="W299" s="338"/>
      <c r="X299" s="338"/>
      <c r="Y299" s="338"/>
      <c r="Z299" s="338"/>
      <c r="AA299" s="338"/>
      <c r="AB299" s="338"/>
      <c r="AC299" s="338"/>
      <c r="AD299" s="338"/>
      <c r="AE299" s="338"/>
      <c r="AF299" s="338"/>
      <c r="AG299" s="338"/>
      <c r="AH299" s="338"/>
      <c r="AI299" s="338"/>
      <c r="AJ299" s="338"/>
      <c r="AK299" s="338"/>
      <c r="AL299" s="338"/>
      <c r="AM299" s="338"/>
      <c r="AN299" s="338"/>
      <c r="AO299" s="338"/>
      <c r="AP299" s="338"/>
      <c r="AQ299" s="338"/>
      <c r="AR299" s="338"/>
      <c r="AS299" s="338"/>
      <c r="AT299" s="338"/>
      <c r="AU299" s="338"/>
      <c r="AV299" s="338"/>
      <c r="AW299" s="338"/>
      <c r="AX299" s="338"/>
      <c r="AY299" s="338"/>
      <c r="AZ299" s="338"/>
      <c r="BA299" s="338"/>
      <c r="BB299" s="338"/>
      <c r="BC299" s="338"/>
      <c r="BD299" s="338"/>
      <c r="BE299" s="338"/>
      <c r="BF299" s="338"/>
      <c r="BG299" s="338"/>
      <c r="BH299" s="338"/>
      <c r="BI299" s="338"/>
      <c r="BJ299" s="338"/>
      <c r="BK299" s="338"/>
      <c r="BL299" s="338"/>
      <c r="BM299" s="338"/>
      <c r="BN299" s="338"/>
      <c r="BO299" s="338"/>
      <c r="BP299" s="338"/>
      <c r="BQ299" s="338"/>
      <c r="BR299" s="338"/>
      <c r="BS299" s="338"/>
      <c r="BT299" s="338"/>
      <c r="BU299" s="338"/>
      <c r="BV299" s="338"/>
      <c r="BW299" s="338"/>
      <c r="BX299" s="338"/>
      <c r="BY299" s="338"/>
      <c r="BZ299" s="338"/>
      <c r="CA299" s="338"/>
      <c r="CB299" s="338"/>
      <c r="CC299" s="338"/>
      <c r="CD299" s="338"/>
      <c r="CE299" s="338"/>
      <c r="CF299" s="338"/>
    </row>
    <row r="300" spans="1:84" ht="15">
      <c r="A300" s="339"/>
      <c r="B300" s="340"/>
      <c r="C300" s="718" t="s">
        <v>600</v>
      </c>
      <c r="D300" s="737">
        <f>A!D300</f>
        <v>0</v>
      </c>
      <c r="E300" s="343"/>
      <c r="F300" s="343"/>
      <c r="G300" s="343"/>
      <c r="H300" s="714" t="s">
        <v>40</v>
      </c>
      <c r="I300" s="725"/>
      <c r="J300" s="737">
        <f>A!J300</f>
        <v>0</v>
      </c>
      <c r="K300" s="343"/>
      <c r="L300" s="343"/>
      <c r="M300" s="337"/>
      <c r="N300" s="338"/>
      <c r="O300" s="338"/>
      <c r="P300" s="338"/>
      <c r="Q300" s="338"/>
      <c r="T300" s="338"/>
      <c r="U300" s="338"/>
      <c r="V300" s="338"/>
      <c r="W300" s="338"/>
      <c r="X300" s="338"/>
      <c r="Y300" s="338"/>
      <c r="Z300" s="338"/>
      <c r="AA300" s="338"/>
      <c r="AB300" s="338"/>
      <c r="AC300" s="338"/>
      <c r="AD300" s="338"/>
      <c r="AE300" s="338"/>
      <c r="AF300" s="338"/>
      <c r="AG300" s="338"/>
      <c r="AH300" s="338"/>
      <c r="AI300" s="338"/>
      <c r="AJ300" s="338"/>
      <c r="AK300" s="338"/>
      <c r="AL300" s="338"/>
      <c r="AM300" s="338"/>
      <c r="AN300" s="338"/>
      <c r="AO300" s="338"/>
      <c r="AP300" s="338"/>
      <c r="AQ300" s="338"/>
      <c r="AR300" s="338"/>
      <c r="AS300" s="338"/>
      <c r="AT300" s="338"/>
      <c r="AU300" s="338"/>
      <c r="AV300" s="338"/>
      <c r="AW300" s="338"/>
      <c r="AX300" s="338"/>
      <c r="AY300" s="338"/>
      <c r="AZ300" s="338"/>
      <c r="BA300" s="338"/>
      <c r="BB300" s="338"/>
      <c r="BC300" s="338"/>
      <c r="BD300" s="338"/>
      <c r="BE300" s="338"/>
      <c r="BF300" s="338"/>
      <c r="BG300" s="338"/>
      <c r="BH300" s="338"/>
      <c r="BI300" s="338"/>
      <c r="BJ300" s="338"/>
      <c r="BK300" s="338"/>
      <c r="BL300" s="338"/>
      <c r="BM300" s="338"/>
      <c r="BN300" s="338"/>
      <c r="BO300" s="338"/>
      <c r="BP300" s="338"/>
      <c r="BQ300" s="338"/>
      <c r="BR300" s="338"/>
      <c r="BS300" s="338"/>
      <c r="BT300" s="338"/>
      <c r="BU300" s="338"/>
      <c r="BV300" s="338"/>
      <c r="BW300" s="338"/>
      <c r="BX300" s="338"/>
      <c r="BY300" s="338"/>
      <c r="BZ300" s="338"/>
      <c r="CA300" s="338"/>
      <c r="CB300" s="338"/>
      <c r="CC300" s="338"/>
      <c r="CD300" s="338"/>
      <c r="CE300" s="338"/>
      <c r="CF300" s="338"/>
    </row>
    <row r="301" spans="1:84" ht="15">
      <c r="A301" s="339"/>
      <c r="B301" s="340"/>
      <c r="C301" s="718" t="s">
        <v>601</v>
      </c>
      <c r="D301" s="737">
        <f>A!D301</f>
        <v>0</v>
      </c>
      <c r="E301" s="343"/>
      <c r="F301" s="343"/>
      <c r="G301" s="343"/>
      <c r="H301" s="714" t="s">
        <v>41</v>
      </c>
      <c r="I301" s="725"/>
      <c r="J301" s="737">
        <f>A!J301</f>
        <v>0</v>
      </c>
      <c r="K301" s="343"/>
      <c r="L301" s="343"/>
      <c r="M301" s="337"/>
      <c r="N301" s="338"/>
      <c r="O301" s="338"/>
      <c r="P301" s="338"/>
      <c r="Q301" s="338"/>
      <c r="T301" s="338"/>
      <c r="U301" s="338"/>
      <c r="V301" s="338"/>
      <c r="W301" s="338"/>
      <c r="X301" s="338"/>
      <c r="Y301" s="338"/>
      <c r="Z301" s="338"/>
      <c r="AA301" s="338"/>
      <c r="AB301" s="338"/>
      <c r="AC301" s="338"/>
      <c r="AD301" s="338"/>
      <c r="AE301" s="338"/>
      <c r="AF301" s="338"/>
      <c r="AG301" s="338"/>
      <c r="AH301" s="338"/>
      <c r="AI301" s="338"/>
      <c r="AJ301" s="338"/>
      <c r="AK301" s="338"/>
      <c r="AL301" s="338"/>
      <c r="AM301" s="338"/>
      <c r="AN301" s="338"/>
      <c r="AO301" s="338"/>
      <c r="AP301" s="338"/>
      <c r="AQ301" s="338"/>
      <c r="AR301" s="338"/>
      <c r="AS301" s="338"/>
      <c r="AT301" s="338"/>
      <c r="AU301" s="338"/>
      <c r="AV301" s="338"/>
      <c r="AW301" s="338"/>
      <c r="AX301" s="338"/>
      <c r="AY301" s="338"/>
      <c r="AZ301" s="338"/>
      <c r="BA301" s="338"/>
      <c r="BB301" s="338"/>
      <c r="BC301" s="338"/>
      <c r="BD301" s="338"/>
      <c r="BE301" s="338"/>
      <c r="BF301" s="338"/>
      <c r="BG301" s="338"/>
      <c r="BH301" s="338"/>
      <c r="BI301" s="338"/>
      <c r="BJ301" s="338"/>
      <c r="BK301" s="338"/>
      <c r="BL301" s="338"/>
      <c r="BM301" s="338"/>
      <c r="BN301" s="338"/>
      <c r="BO301" s="338"/>
      <c r="BP301" s="338"/>
      <c r="BQ301" s="338"/>
      <c r="BR301" s="338"/>
      <c r="BS301" s="338"/>
      <c r="BT301" s="338"/>
      <c r="BU301" s="338"/>
      <c r="BV301" s="338"/>
      <c r="BW301" s="338"/>
      <c r="BX301" s="338"/>
      <c r="BY301" s="338"/>
      <c r="BZ301" s="338"/>
      <c r="CA301" s="338"/>
      <c r="CB301" s="338"/>
      <c r="CC301" s="338"/>
      <c r="CD301" s="338"/>
      <c r="CE301" s="338"/>
      <c r="CF301" s="338"/>
    </row>
    <row r="302" spans="1:84" ht="12.75">
      <c r="A302" s="343"/>
      <c r="B302" s="343"/>
      <c r="C302" s="343"/>
      <c r="D302" s="343"/>
      <c r="E302" s="343"/>
      <c r="F302" s="343"/>
      <c r="G302" s="343"/>
      <c r="H302" s="343"/>
      <c r="I302" s="343"/>
      <c r="J302" s="343"/>
      <c r="K302" s="343"/>
      <c r="L302" s="343"/>
      <c r="M302" s="337"/>
      <c r="N302" s="338"/>
      <c r="T302" s="338"/>
      <c r="U302" s="338"/>
      <c r="V302" s="338"/>
      <c r="W302" s="338"/>
      <c r="X302" s="338"/>
      <c r="Y302" s="338"/>
      <c r="Z302" s="338"/>
      <c r="AA302" s="338"/>
      <c r="AB302" s="338"/>
      <c r="AC302" s="338"/>
      <c r="AD302" s="338"/>
      <c r="AE302" s="338"/>
      <c r="AF302" s="338"/>
      <c r="AG302" s="338"/>
      <c r="AH302" s="338"/>
      <c r="AI302" s="338"/>
      <c r="AJ302" s="338"/>
      <c r="AK302" s="338"/>
      <c r="AL302" s="338"/>
      <c r="AM302" s="338"/>
      <c r="AN302" s="338"/>
      <c r="AO302" s="338"/>
      <c r="AP302" s="338"/>
      <c r="AQ302" s="338"/>
      <c r="AR302" s="338"/>
      <c r="AS302" s="338"/>
      <c r="AT302" s="338"/>
      <c r="AU302" s="338"/>
      <c r="AV302" s="338"/>
      <c r="AW302" s="338"/>
      <c r="AX302" s="338"/>
      <c r="AY302" s="338"/>
      <c r="AZ302" s="338"/>
      <c r="BA302" s="338"/>
      <c r="BB302" s="338"/>
      <c r="BC302" s="338"/>
      <c r="BD302" s="338"/>
      <c r="BE302" s="338"/>
      <c r="BF302" s="338"/>
      <c r="BG302" s="338"/>
      <c r="BH302" s="338"/>
      <c r="BI302" s="338"/>
      <c r="BJ302" s="338"/>
      <c r="BK302" s="338"/>
      <c r="BL302" s="338"/>
      <c r="BM302" s="338"/>
      <c r="BN302" s="338"/>
      <c r="BO302" s="338"/>
      <c r="BP302" s="338"/>
      <c r="BQ302" s="338"/>
      <c r="BR302" s="338"/>
      <c r="BS302" s="338"/>
      <c r="BT302" s="338"/>
      <c r="BU302" s="338"/>
      <c r="BV302" s="338"/>
      <c r="BW302" s="338"/>
      <c r="BX302" s="338"/>
      <c r="BY302" s="338"/>
      <c r="BZ302" s="338"/>
      <c r="CA302" s="338"/>
      <c r="CB302" s="338"/>
      <c r="CC302" s="338"/>
      <c r="CD302" s="338"/>
      <c r="CE302" s="338"/>
      <c r="CF302" s="338"/>
    </row>
    <row r="303" spans="1:84" ht="15">
      <c r="A303" s="349" t="s">
        <v>117</v>
      </c>
      <c r="B303" s="343"/>
      <c r="C303" s="343"/>
      <c r="D303" s="726" t="s">
        <v>970</v>
      </c>
      <c r="E303" s="726" t="s">
        <v>453</v>
      </c>
      <c r="F303" s="343"/>
      <c r="G303" s="343"/>
      <c r="K303" s="343"/>
      <c r="L303" s="343"/>
      <c r="M303" s="337"/>
      <c r="N303" s="338"/>
      <c r="T303" s="338"/>
      <c r="U303" s="338"/>
      <c r="V303" s="338"/>
      <c r="W303" s="338"/>
      <c r="X303" s="338"/>
      <c r="Y303" s="338"/>
      <c r="Z303" s="338"/>
      <c r="AA303" s="338"/>
      <c r="AB303" s="338"/>
      <c r="AC303" s="338"/>
      <c r="AD303" s="338"/>
      <c r="AE303" s="338"/>
      <c r="AF303" s="338"/>
      <c r="AG303" s="338"/>
      <c r="AH303" s="338"/>
      <c r="AI303" s="338"/>
      <c r="AJ303" s="338"/>
      <c r="AK303" s="338"/>
      <c r="AL303" s="338"/>
      <c r="AM303" s="338"/>
      <c r="AN303" s="338"/>
      <c r="AO303" s="338"/>
      <c r="AP303" s="338"/>
      <c r="AQ303" s="338"/>
      <c r="AR303" s="338"/>
      <c r="AS303" s="338"/>
      <c r="AT303" s="338"/>
      <c r="AU303" s="338"/>
      <c r="AV303" s="338"/>
      <c r="AW303" s="338"/>
      <c r="AX303" s="338"/>
      <c r="AY303" s="338"/>
      <c r="AZ303" s="338"/>
      <c r="BA303" s="338"/>
      <c r="BB303" s="338"/>
      <c r="BC303" s="338"/>
      <c r="BD303" s="338"/>
      <c r="BE303" s="338"/>
      <c r="BF303" s="338"/>
      <c r="BG303" s="338"/>
      <c r="BH303" s="338"/>
      <c r="BI303" s="338"/>
      <c r="BJ303" s="338"/>
      <c r="BK303" s="338"/>
      <c r="BL303" s="338"/>
      <c r="BM303" s="338"/>
      <c r="BN303" s="338"/>
      <c r="BO303" s="338"/>
      <c r="BP303" s="338"/>
      <c r="BQ303" s="338"/>
      <c r="BR303" s="338"/>
      <c r="BS303" s="338"/>
      <c r="BT303" s="338"/>
      <c r="BU303" s="338"/>
      <c r="BV303" s="338"/>
      <c r="BW303" s="338"/>
      <c r="BX303" s="338"/>
      <c r="BY303" s="338"/>
      <c r="BZ303" s="338"/>
      <c r="CA303" s="338"/>
      <c r="CB303" s="338"/>
      <c r="CC303" s="338"/>
      <c r="CD303" s="338"/>
      <c r="CE303" s="338"/>
      <c r="CF303" s="338"/>
    </row>
    <row r="304" spans="1:84" ht="12.75">
      <c r="A304" s="339"/>
      <c r="B304" s="340"/>
      <c r="C304" s="718" t="s">
        <v>602</v>
      </c>
      <c r="D304" s="727">
        <f>A!D304</f>
        <v>37936</v>
      </c>
      <c r="E304" s="727">
        <f>A!E304</f>
        <v>0</v>
      </c>
      <c r="F304" s="343"/>
      <c r="G304" s="343"/>
      <c r="K304" s="343"/>
      <c r="L304" s="343"/>
      <c r="M304" s="337"/>
      <c r="N304" s="338"/>
      <c r="T304" s="338"/>
      <c r="U304" s="338"/>
      <c r="V304" s="338"/>
      <c r="W304" s="338"/>
      <c r="X304" s="338"/>
      <c r="Y304" s="338"/>
      <c r="Z304" s="338"/>
      <c r="AA304" s="338"/>
      <c r="AB304" s="338"/>
      <c r="AC304" s="338"/>
      <c r="AD304" s="338"/>
      <c r="AE304" s="338"/>
      <c r="AF304" s="338"/>
      <c r="AG304" s="338"/>
      <c r="AH304" s="338"/>
      <c r="AI304" s="338"/>
      <c r="AJ304" s="338"/>
      <c r="AK304" s="338"/>
      <c r="AL304" s="338"/>
      <c r="AM304" s="338"/>
      <c r="AN304" s="338"/>
      <c r="AO304" s="338"/>
      <c r="AP304" s="338"/>
      <c r="AQ304" s="338"/>
      <c r="AR304" s="338"/>
      <c r="AS304" s="338"/>
      <c r="AT304" s="338"/>
      <c r="AU304" s="338"/>
      <c r="AV304" s="338"/>
      <c r="AW304" s="338"/>
      <c r="AX304" s="338"/>
      <c r="AY304" s="338"/>
      <c r="AZ304" s="338"/>
      <c r="BA304" s="338"/>
      <c r="BB304" s="338"/>
      <c r="BC304" s="338"/>
      <c r="BD304" s="338"/>
      <c r="BE304" s="338"/>
      <c r="BF304" s="338"/>
      <c r="BG304" s="338"/>
      <c r="BH304" s="338"/>
      <c r="BI304" s="338"/>
      <c r="BJ304" s="338"/>
      <c r="BK304" s="338"/>
      <c r="BL304" s="338"/>
      <c r="BM304" s="338"/>
      <c r="BN304" s="338"/>
      <c r="BO304" s="338"/>
      <c r="BP304" s="338"/>
      <c r="BQ304" s="338"/>
      <c r="BR304" s="338"/>
      <c r="BS304" s="338"/>
      <c r="BT304" s="338"/>
      <c r="BU304" s="338"/>
      <c r="BV304" s="338"/>
      <c r="BW304" s="338"/>
      <c r="BX304" s="338"/>
      <c r="BY304" s="338"/>
      <c r="BZ304" s="338"/>
      <c r="CA304" s="338"/>
      <c r="CB304" s="338"/>
      <c r="CC304" s="338"/>
      <c r="CD304" s="338"/>
      <c r="CE304" s="338"/>
      <c r="CF304" s="338"/>
    </row>
    <row r="305" spans="1:84" ht="12.75">
      <c r="A305" s="339"/>
      <c r="B305" s="340"/>
      <c r="C305" s="718" t="s">
        <v>603</v>
      </c>
      <c r="D305" s="727">
        <f>A!D305</f>
        <v>0</v>
      </c>
      <c r="E305" s="727">
        <f>A!E305</f>
        <v>0</v>
      </c>
      <c r="F305" s="343"/>
      <c r="G305" s="343"/>
      <c r="K305" s="343"/>
      <c r="L305" s="343"/>
      <c r="M305" s="337"/>
      <c r="N305" s="338"/>
      <c r="T305" s="338"/>
      <c r="U305" s="338"/>
      <c r="V305" s="338"/>
      <c r="W305" s="338"/>
      <c r="X305" s="338"/>
      <c r="Y305" s="338"/>
      <c r="Z305" s="338"/>
      <c r="AA305" s="338"/>
      <c r="AB305" s="338"/>
      <c r="AC305" s="338"/>
      <c r="AD305" s="338"/>
      <c r="AE305" s="338"/>
      <c r="AF305" s="338"/>
      <c r="AG305" s="338"/>
      <c r="AH305" s="338"/>
      <c r="AI305" s="338"/>
      <c r="AJ305" s="338"/>
      <c r="AK305" s="338"/>
      <c r="AL305" s="338"/>
      <c r="AM305" s="338"/>
      <c r="AN305" s="338"/>
      <c r="AO305" s="338"/>
      <c r="AP305" s="338"/>
      <c r="AQ305" s="338"/>
      <c r="AR305" s="338"/>
      <c r="AS305" s="338"/>
      <c r="AT305" s="338"/>
      <c r="AU305" s="338"/>
      <c r="AV305" s="338"/>
      <c r="AW305" s="338"/>
      <c r="AX305" s="338"/>
      <c r="AY305" s="338"/>
      <c r="AZ305" s="338"/>
      <c r="BA305" s="338"/>
      <c r="BB305" s="338"/>
      <c r="BC305" s="338"/>
      <c r="BD305" s="338"/>
      <c r="BE305" s="338"/>
      <c r="BF305" s="338"/>
      <c r="BG305" s="338"/>
      <c r="BH305" s="338"/>
      <c r="BI305" s="338"/>
      <c r="BJ305" s="338"/>
      <c r="BK305" s="338"/>
      <c r="BL305" s="338"/>
      <c r="BM305" s="338"/>
      <c r="BN305" s="338"/>
      <c r="BO305" s="338"/>
      <c r="BP305" s="338"/>
      <c r="BQ305" s="338"/>
      <c r="BR305" s="338"/>
      <c r="BS305" s="338"/>
      <c r="BT305" s="338"/>
      <c r="BU305" s="338"/>
      <c r="BV305" s="338"/>
      <c r="BW305" s="338"/>
      <c r="BX305" s="338"/>
      <c r="BY305" s="338"/>
      <c r="BZ305" s="338"/>
      <c r="CA305" s="338"/>
      <c r="CB305" s="338"/>
      <c r="CC305" s="338"/>
      <c r="CD305" s="338"/>
      <c r="CE305" s="338"/>
      <c r="CF305" s="338"/>
    </row>
    <row r="306" spans="1:84" ht="12.75">
      <c r="A306" s="339"/>
      <c r="B306" s="340"/>
      <c r="C306" s="718" t="s">
        <v>398</v>
      </c>
      <c r="D306" s="727">
        <f>A!D306</f>
        <v>0</v>
      </c>
      <c r="E306" s="727">
        <f>A!E306</f>
        <v>0</v>
      </c>
      <c r="F306" s="343"/>
      <c r="G306" s="343"/>
      <c r="K306" s="343"/>
      <c r="L306" s="343"/>
      <c r="M306" s="337"/>
      <c r="N306" s="338"/>
      <c r="T306" s="338"/>
      <c r="U306" s="338"/>
      <c r="V306" s="338"/>
      <c r="W306" s="338"/>
      <c r="X306" s="338"/>
      <c r="Y306" s="338"/>
      <c r="Z306" s="338"/>
      <c r="AA306" s="338"/>
      <c r="AB306" s="338"/>
      <c r="AC306" s="338"/>
      <c r="AD306" s="338"/>
      <c r="AE306" s="338"/>
      <c r="AF306" s="338"/>
      <c r="AG306" s="338"/>
      <c r="AH306" s="338"/>
      <c r="AI306" s="338"/>
      <c r="AJ306" s="338"/>
      <c r="AK306" s="338"/>
      <c r="AL306" s="338"/>
      <c r="AM306" s="338"/>
      <c r="AN306" s="338"/>
      <c r="AO306" s="338"/>
      <c r="AP306" s="338"/>
      <c r="AQ306" s="338"/>
      <c r="AR306" s="338"/>
      <c r="AS306" s="338"/>
      <c r="AT306" s="338"/>
      <c r="AU306" s="338"/>
      <c r="AV306" s="338"/>
      <c r="AW306" s="338"/>
      <c r="AX306" s="338"/>
      <c r="AY306" s="338"/>
      <c r="AZ306" s="338"/>
      <c r="BA306" s="338"/>
      <c r="BB306" s="338"/>
      <c r="BC306" s="338"/>
      <c r="BD306" s="338"/>
      <c r="BE306" s="338"/>
      <c r="BF306" s="338"/>
      <c r="BG306" s="338"/>
      <c r="BH306" s="338"/>
      <c r="BI306" s="338"/>
      <c r="BJ306" s="338"/>
      <c r="BK306" s="338"/>
      <c r="BL306" s="338"/>
      <c r="BM306" s="338"/>
      <c r="BN306" s="338"/>
      <c r="BO306" s="338"/>
      <c r="BP306" s="338"/>
      <c r="BQ306" s="338"/>
      <c r="BR306" s="338"/>
      <c r="BS306" s="338"/>
      <c r="BT306" s="338"/>
      <c r="BU306" s="338"/>
      <c r="BV306" s="338"/>
      <c r="BW306" s="338"/>
      <c r="BX306" s="338"/>
      <c r="BY306" s="338"/>
      <c r="BZ306" s="338"/>
      <c r="CA306" s="338"/>
      <c r="CB306" s="338"/>
      <c r="CC306" s="338"/>
      <c r="CD306" s="338"/>
      <c r="CE306" s="338"/>
      <c r="CF306" s="338"/>
    </row>
    <row r="307" spans="1:84" ht="12.75">
      <c r="A307" s="339"/>
      <c r="B307" s="340"/>
      <c r="C307" s="718" t="s">
        <v>749</v>
      </c>
      <c r="D307" s="727">
        <f>A!D307</f>
        <v>0</v>
      </c>
      <c r="E307" s="727">
        <f>A!E307</f>
        <v>0</v>
      </c>
      <c r="F307" s="343"/>
      <c r="G307" s="343"/>
      <c r="K307" s="343"/>
      <c r="L307" s="343"/>
      <c r="M307" s="337"/>
      <c r="N307" s="338"/>
      <c r="T307" s="338"/>
      <c r="U307" s="338"/>
      <c r="V307" s="338"/>
      <c r="W307" s="338"/>
      <c r="X307" s="338"/>
      <c r="Y307" s="338"/>
      <c r="Z307" s="338"/>
      <c r="AA307" s="338"/>
      <c r="AB307" s="338"/>
      <c r="AC307" s="338"/>
      <c r="AD307" s="338"/>
      <c r="AE307" s="338"/>
      <c r="AF307" s="338"/>
      <c r="AG307" s="338"/>
      <c r="AH307" s="338"/>
      <c r="AI307" s="338"/>
      <c r="AJ307" s="338"/>
      <c r="AK307" s="338"/>
      <c r="AL307" s="338"/>
      <c r="AM307" s="338"/>
      <c r="AN307" s="338"/>
      <c r="AO307" s="338"/>
      <c r="AP307" s="338"/>
      <c r="AQ307" s="338"/>
      <c r="AR307" s="338"/>
      <c r="AS307" s="338"/>
      <c r="AT307" s="338"/>
      <c r="AU307" s="338"/>
      <c r="AV307" s="338"/>
      <c r="AW307" s="338"/>
      <c r="AX307" s="338"/>
      <c r="AY307" s="338"/>
      <c r="AZ307" s="338"/>
      <c r="BA307" s="338"/>
      <c r="BB307" s="338"/>
      <c r="BC307" s="338"/>
      <c r="BD307" s="338"/>
      <c r="BE307" s="338"/>
      <c r="BF307" s="338"/>
      <c r="BG307" s="338"/>
      <c r="BH307" s="338"/>
      <c r="BI307" s="338"/>
      <c r="BJ307" s="338"/>
      <c r="BK307" s="338"/>
      <c r="BL307" s="338"/>
      <c r="BM307" s="338"/>
      <c r="BN307" s="338"/>
      <c r="BO307" s="338"/>
      <c r="BP307" s="338"/>
      <c r="BQ307" s="338"/>
      <c r="BR307" s="338"/>
      <c r="BS307" s="338"/>
      <c r="BT307" s="338"/>
      <c r="BU307" s="338"/>
      <c r="BV307" s="338"/>
      <c r="BW307" s="338"/>
      <c r="BX307" s="338"/>
      <c r="BY307" s="338"/>
      <c r="BZ307" s="338"/>
      <c r="CA307" s="338"/>
      <c r="CB307" s="338"/>
      <c r="CC307" s="338"/>
      <c r="CD307" s="338"/>
      <c r="CE307" s="338"/>
      <c r="CF307" s="338"/>
    </row>
    <row r="308" spans="1:84" ht="12.75">
      <c r="A308" s="339"/>
      <c r="B308" s="340"/>
      <c r="C308" s="718" t="s">
        <v>399</v>
      </c>
      <c r="D308" s="727">
        <f>A!D308</f>
        <v>0</v>
      </c>
      <c r="E308" s="727">
        <f>A!E308</f>
        <v>0</v>
      </c>
      <c r="F308" s="343"/>
      <c r="G308" s="343"/>
      <c r="K308" s="343"/>
      <c r="L308" s="343"/>
      <c r="M308" s="337"/>
      <c r="N308" s="338"/>
      <c r="T308" s="338"/>
      <c r="U308" s="338"/>
      <c r="V308" s="338"/>
      <c r="W308" s="338"/>
      <c r="X308" s="338"/>
      <c r="Y308" s="338"/>
      <c r="Z308" s="338"/>
      <c r="AA308" s="338"/>
      <c r="AB308" s="338"/>
      <c r="AC308" s="338"/>
      <c r="AD308" s="338"/>
      <c r="AE308" s="338"/>
      <c r="AF308" s="338"/>
      <c r="AG308" s="338"/>
      <c r="AH308" s="338"/>
      <c r="AI308" s="338"/>
      <c r="AJ308" s="338"/>
      <c r="AK308" s="338"/>
      <c r="AL308" s="338"/>
      <c r="AM308" s="338"/>
      <c r="AN308" s="338"/>
      <c r="AO308" s="338"/>
      <c r="AP308" s="338"/>
      <c r="AQ308" s="338"/>
      <c r="AR308" s="338"/>
      <c r="AS308" s="338"/>
      <c r="AT308" s="338"/>
      <c r="AU308" s="338"/>
      <c r="AV308" s="338"/>
      <c r="AW308" s="338"/>
      <c r="AX308" s="338"/>
      <c r="AY308" s="338"/>
      <c r="AZ308" s="338"/>
      <c r="BA308" s="338"/>
      <c r="BB308" s="338"/>
      <c r="BC308" s="338"/>
      <c r="BD308" s="338"/>
      <c r="BE308" s="338"/>
      <c r="BF308" s="338"/>
      <c r="BG308" s="338"/>
      <c r="BH308" s="338"/>
      <c r="BI308" s="338"/>
      <c r="BJ308" s="338"/>
      <c r="BK308" s="338"/>
      <c r="BL308" s="338"/>
      <c r="BM308" s="338"/>
      <c r="BN308" s="338"/>
      <c r="BO308" s="338"/>
      <c r="BP308" s="338"/>
      <c r="BQ308" s="338"/>
      <c r="BR308" s="338"/>
      <c r="BS308" s="338"/>
      <c r="BT308" s="338"/>
      <c r="BU308" s="338"/>
      <c r="BV308" s="338"/>
      <c r="BW308" s="338"/>
      <c r="BX308" s="338"/>
      <c r="BY308" s="338"/>
      <c r="BZ308" s="338"/>
      <c r="CA308" s="338"/>
      <c r="CB308" s="338"/>
      <c r="CC308" s="338"/>
      <c r="CD308" s="338"/>
      <c r="CE308" s="338"/>
      <c r="CF308" s="338"/>
    </row>
    <row r="309" spans="1:84" ht="12.75">
      <c r="A309" s="339"/>
      <c r="B309" s="340"/>
      <c r="C309" s="718" t="s">
        <v>400</v>
      </c>
      <c r="D309" s="727">
        <f>A!D309</f>
        <v>0</v>
      </c>
      <c r="E309" s="727">
        <f>A!E309</f>
        <v>0</v>
      </c>
      <c r="F309" s="343"/>
      <c r="G309" s="343"/>
      <c r="K309" s="343"/>
      <c r="L309" s="343"/>
      <c r="M309" s="337"/>
      <c r="N309" s="338"/>
      <c r="T309" s="338"/>
      <c r="U309" s="338"/>
      <c r="V309" s="338"/>
      <c r="W309" s="338"/>
      <c r="X309" s="338"/>
      <c r="Y309" s="338"/>
      <c r="Z309" s="338"/>
      <c r="AA309" s="338"/>
      <c r="AB309" s="338"/>
      <c r="AC309" s="338"/>
      <c r="AD309" s="338"/>
      <c r="AE309" s="338"/>
      <c r="AF309" s="338"/>
      <c r="AG309" s="338"/>
      <c r="AH309" s="338"/>
      <c r="AI309" s="338"/>
      <c r="AJ309" s="338"/>
      <c r="AK309" s="338"/>
      <c r="AL309" s="338"/>
      <c r="AM309" s="338"/>
      <c r="AN309" s="338"/>
      <c r="AO309" s="338"/>
      <c r="AP309" s="338"/>
      <c r="AQ309" s="338"/>
      <c r="AR309" s="338"/>
      <c r="AS309" s="338"/>
      <c r="AT309" s="338"/>
      <c r="AU309" s="338"/>
      <c r="AV309" s="338"/>
      <c r="AW309" s="338"/>
      <c r="AX309" s="338"/>
      <c r="AY309" s="338"/>
      <c r="AZ309" s="338"/>
      <c r="BA309" s="338"/>
      <c r="BB309" s="338"/>
      <c r="BC309" s="338"/>
      <c r="BD309" s="338"/>
      <c r="BE309" s="338"/>
      <c r="BF309" s="338"/>
      <c r="BG309" s="338"/>
      <c r="BH309" s="338"/>
      <c r="BI309" s="338"/>
      <c r="BJ309" s="338"/>
      <c r="BK309" s="338"/>
      <c r="BL309" s="338"/>
      <c r="BM309" s="338"/>
      <c r="BN309" s="338"/>
      <c r="BO309" s="338"/>
      <c r="BP309" s="338"/>
      <c r="BQ309" s="338"/>
      <c r="BR309" s="338"/>
      <c r="BS309" s="338"/>
      <c r="BT309" s="338"/>
      <c r="BU309" s="338"/>
      <c r="BV309" s="338"/>
      <c r="BW309" s="338"/>
      <c r="BX309" s="338"/>
      <c r="BY309" s="338"/>
      <c r="BZ309" s="338"/>
      <c r="CA309" s="338"/>
      <c r="CB309" s="338"/>
      <c r="CC309" s="338"/>
      <c r="CD309" s="338"/>
      <c r="CE309" s="338"/>
      <c r="CF309" s="338"/>
    </row>
    <row r="310" spans="1:84" ht="12.75">
      <c r="A310" s="339"/>
      <c r="B310" s="340"/>
      <c r="C310" s="718" t="s">
        <v>401</v>
      </c>
      <c r="D310" s="727">
        <f>A!D310</f>
        <v>0</v>
      </c>
      <c r="E310" s="727">
        <f>A!E310</f>
        <v>0</v>
      </c>
      <c r="F310" s="343"/>
      <c r="G310" s="343"/>
      <c r="H310" s="343"/>
      <c r="I310" s="343"/>
      <c r="J310" s="343"/>
      <c r="K310" s="343"/>
      <c r="L310" s="343"/>
      <c r="M310" s="337"/>
      <c r="N310" s="338"/>
      <c r="T310" s="338"/>
      <c r="U310" s="338"/>
      <c r="V310" s="338"/>
      <c r="W310" s="338"/>
      <c r="X310" s="338"/>
      <c r="Y310" s="338"/>
      <c r="Z310" s="338"/>
      <c r="AA310" s="338"/>
      <c r="AB310" s="338"/>
      <c r="AC310" s="338"/>
      <c r="AD310" s="338"/>
      <c r="AE310" s="338"/>
      <c r="AF310" s="338"/>
      <c r="AG310" s="338"/>
      <c r="AH310" s="338"/>
      <c r="AI310" s="338"/>
      <c r="AJ310" s="338"/>
      <c r="AK310" s="338"/>
      <c r="AL310" s="338"/>
      <c r="AM310" s="338"/>
      <c r="AN310" s="338"/>
      <c r="AO310" s="338"/>
      <c r="AP310" s="338"/>
      <c r="AQ310" s="338"/>
      <c r="AR310" s="338"/>
      <c r="AS310" s="338"/>
      <c r="AT310" s="338"/>
      <c r="AU310" s="338"/>
      <c r="AV310" s="338"/>
      <c r="AW310" s="338"/>
      <c r="AX310" s="338"/>
      <c r="AY310" s="338"/>
      <c r="AZ310" s="338"/>
      <c r="BA310" s="338"/>
      <c r="BB310" s="338"/>
      <c r="BC310" s="338"/>
      <c r="BD310" s="338"/>
      <c r="BE310" s="338"/>
      <c r="BF310" s="338"/>
      <c r="BG310" s="338"/>
      <c r="BH310" s="338"/>
      <c r="BI310" s="338"/>
      <c r="BJ310" s="338"/>
      <c r="BK310" s="338"/>
      <c r="BL310" s="338"/>
      <c r="BM310" s="338"/>
      <c r="BN310" s="338"/>
      <c r="BO310" s="338"/>
      <c r="BP310" s="338"/>
      <c r="BQ310" s="338"/>
      <c r="BR310" s="338"/>
      <c r="BS310" s="338"/>
      <c r="BT310" s="338"/>
      <c r="BU310" s="338"/>
      <c r="BV310" s="338"/>
      <c r="BW310" s="338"/>
      <c r="BX310" s="338"/>
      <c r="BY310" s="338"/>
      <c r="BZ310" s="338"/>
      <c r="CA310" s="338"/>
      <c r="CB310" s="338"/>
      <c r="CC310" s="338"/>
      <c r="CD310" s="338"/>
      <c r="CE310" s="338"/>
      <c r="CF310" s="338"/>
    </row>
    <row r="311" spans="1:84" ht="12.75">
      <c r="A311" s="339"/>
      <c r="B311" s="340"/>
      <c r="C311" s="718" t="s">
        <v>71</v>
      </c>
      <c r="D311" s="727">
        <f>A!D311</f>
        <v>0</v>
      </c>
      <c r="E311" s="727">
        <f>A!E311</f>
        <v>0</v>
      </c>
      <c r="F311" s="343"/>
      <c r="G311" s="343"/>
      <c r="H311" s="343"/>
      <c r="I311" s="343"/>
      <c r="J311" s="343"/>
      <c r="K311" s="343"/>
      <c r="L311" s="343"/>
      <c r="M311" s="337"/>
      <c r="N311" s="338"/>
      <c r="T311" s="338"/>
      <c r="U311" s="338"/>
      <c r="V311" s="338"/>
      <c r="W311" s="338"/>
      <c r="X311" s="338"/>
      <c r="Y311" s="338"/>
      <c r="Z311" s="338"/>
      <c r="AA311" s="338"/>
      <c r="AB311" s="338"/>
      <c r="AC311" s="338"/>
      <c r="AD311" s="338"/>
      <c r="AE311" s="338"/>
      <c r="AF311" s="338"/>
      <c r="AG311" s="338"/>
      <c r="AH311" s="338"/>
      <c r="AI311" s="338"/>
      <c r="AJ311" s="338"/>
      <c r="AK311" s="338"/>
      <c r="AL311" s="338"/>
      <c r="AM311" s="338"/>
      <c r="AN311" s="338"/>
      <c r="AO311" s="338"/>
      <c r="AP311" s="338"/>
      <c r="AQ311" s="338"/>
      <c r="AR311" s="338"/>
      <c r="AS311" s="338"/>
      <c r="AT311" s="338"/>
      <c r="AU311" s="338"/>
      <c r="AV311" s="338"/>
      <c r="AW311" s="338"/>
      <c r="AX311" s="338"/>
      <c r="AY311" s="338"/>
      <c r="AZ311" s="338"/>
      <c r="BA311" s="338"/>
      <c r="BB311" s="338"/>
      <c r="BC311" s="338"/>
      <c r="BD311" s="338"/>
      <c r="BE311" s="338"/>
      <c r="BF311" s="338"/>
      <c r="BG311" s="338"/>
      <c r="BH311" s="338"/>
      <c r="BI311" s="338"/>
      <c r="BJ311" s="338"/>
      <c r="BK311" s="338"/>
      <c r="BL311" s="338"/>
      <c r="BM311" s="338"/>
      <c r="BN311" s="338"/>
      <c r="BO311" s="338"/>
      <c r="BP311" s="338"/>
      <c r="BQ311" s="338"/>
      <c r="BR311" s="338"/>
      <c r="BS311" s="338"/>
      <c r="BT311" s="338"/>
      <c r="BU311" s="338"/>
      <c r="BV311" s="338"/>
      <c r="BW311" s="338"/>
      <c r="BX311" s="338"/>
      <c r="BY311" s="338"/>
      <c r="BZ311" s="338"/>
      <c r="CA311" s="338"/>
      <c r="CB311" s="338"/>
      <c r="CC311" s="338"/>
      <c r="CD311" s="338"/>
      <c r="CE311" s="338"/>
      <c r="CF311" s="338"/>
    </row>
    <row r="312" spans="1:84" ht="16.5">
      <c r="A312" s="339"/>
      <c r="B312" s="340"/>
      <c r="C312" s="718" t="s">
        <v>72</v>
      </c>
      <c r="D312" s="727">
        <f>A!D312</f>
        <v>0</v>
      </c>
      <c r="E312" s="727">
        <f>A!E312</f>
        <v>0</v>
      </c>
      <c r="F312" s="343"/>
      <c r="G312" s="343"/>
      <c r="H312" s="343"/>
      <c r="I312" s="343"/>
      <c r="J312" s="343"/>
      <c r="K312" s="343"/>
      <c r="L312" s="343"/>
      <c r="M312" s="337"/>
      <c r="N312" s="338"/>
      <c r="T312" s="338"/>
      <c r="U312" s="338"/>
      <c r="V312" s="338"/>
      <c r="W312" s="338"/>
      <c r="X312" s="338"/>
      <c r="Y312" s="338"/>
      <c r="Z312" s="338"/>
      <c r="AA312" s="338"/>
      <c r="AB312" s="338"/>
      <c r="AC312" s="338"/>
      <c r="AD312" s="338"/>
      <c r="AE312" s="338"/>
      <c r="AF312" s="338"/>
      <c r="AG312" s="338"/>
      <c r="AH312" s="338"/>
      <c r="AI312" s="338"/>
      <c r="AJ312" s="338"/>
      <c r="AK312" s="338"/>
      <c r="AL312" s="338"/>
      <c r="AM312" s="338"/>
      <c r="AN312" s="338"/>
      <c r="AO312" s="338"/>
      <c r="AP312" s="338"/>
      <c r="AQ312" s="338"/>
      <c r="AR312" s="338"/>
      <c r="AS312" s="338"/>
      <c r="AT312" s="338"/>
      <c r="AU312" s="338"/>
      <c r="AV312" s="338"/>
      <c r="AW312" s="338"/>
      <c r="AX312" s="338"/>
      <c r="AY312" s="338"/>
      <c r="AZ312" s="338"/>
      <c r="BA312" s="338"/>
      <c r="BB312" s="338"/>
      <c r="BC312" s="338"/>
      <c r="BD312" s="338"/>
      <c r="BE312" s="338"/>
      <c r="BF312" s="338"/>
      <c r="BG312" s="338"/>
      <c r="BH312" s="338"/>
      <c r="BI312" s="338"/>
      <c r="BJ312" s="338"/>
      <c r="BK312" s="338"/>
      <c r="BL312" s="338"/>
      <c r="BM312" s="338"/>
      <c r="BN312" s="338"/>
      <c r="BO312" s="338"/>
      <c r="BP312" s="338"/>
      <c r="BQ312" s="338"/>
      <c r="BR312" s="338"/>
      <c r="BS312" s="338"/>
      <c r="BT312" s="338"/>
      <c r="BU312" s="338"/>
      <c r="BV312" s="338"/>
      <c r="BW312" s="338"/>
      <c r="BX312" s="338"/>
      <c r="BY312" s="338"/>
      <c r="BZ312" s="338"/>
      <c r="CA312" s="338"/>
      <c r="CB312" s="338"/>
      <c r="CC312" s="338"/>
      <c r="CD312" s="338"/>
      <c r="CE312" s="338"/>
      <c r="CF312" s="338"/>
    </row>
    <row r="313" spans="1:84" ht="16.5">
      <c r="A313" s="339"/>
      <c r="B313" s="340"/>
      <c r="C313" s="718" t="s">
        <v>23</v>
      </c>
      <c r="D313" s="727">
        <f>A!D313</f>
        <v>39427</v>
      </c>
      <c r="E313" s="727">
        <f>A!E313</f>
        <v>0</v>
      </c>
      <c r="F313" s="343"/>
      <c r="G313" s="343"/>
      <c r="H313" s="343"/>
      <c r="I313" s="343"/>
      <c r="J313" s="343"/>
      <c r="K313" s="343"/>
      <c r="L313" s="343"/>
      <c r="M313" s="337"/>
      <c r="N313" s="338"/>
      <c r="O313" s="338"/>
      <c r="P313" s="338"/>
      <c r="Q313" s="338"/>
      <c r="R313" s="338"/>
      <c r="S313" s="338"/>
      <c r="T313" s="338"/>
      <c r="U313" s="338"/>
      <c r="V313" s="338"/>
      <c r="W313" s="338"/>
      <c r="X313" s="338"/>
      <c r="Y313" s="338"/>
      <c r="Z313" s="338"/>
      <c r="AA313" s="338"/>
      <c r="AB313" s="338"/>
      <c r="AC313" s="338"/>
      <c r="AD313" s="338"/>
      <c r="AE313" s="338"/>
      <c r="AF313" s="338"/>
      <c r="AG313" s="338"/>
      <c r="AH313" s="338"/>
      <c r="AI313" s="338"/>
      <c r="AJ313" s="338"/>
      <c r="AK313" s="338"/>
      <c r="AL313" s="338"/>
      <c r="AM313" s="338"/>
      <c r="AN313" s="338"/>
      <c r="AO313" s="338"/>
      <c r="AP313" s="338"/>
      <c r="AQ313" s="338"/>
      <c r="AR313" s="338"/>
      <c r="AS313" s="338"/>
      <c r="AT313" s="338"/>
      <c r="AU313" s="338"/>
      <c r="AV313" s="338"/>
      <c r="AW313" s="338"/>
      <c r="AX313" s="338"/>
      <c r="AY313" s="338"/>
      <c r="AZ313" s="338"/>
      <c r="BA313" s="338"/>
      <c r="BB313" s="338"/>
      <c r="BC313" s="338"/>
      <c r="BD313" s="338"/>
      <c r="BE313" s="338"/>
      <c r="BF313" s="338"/>
      <c r="BG313" s="338"/>
      <c r="BH313" s="338"/>
      <c r="BI313" s="338"/>
      <c r="BJ313" s="338"/>
      <c r="BK313" s="338"/>
      <c r="BL313" s="338"/>
      <c r="BM313" s="338"/>
      <c r="BN313" s="338"/>
      <c r="BO313" s="338"/>
      <c r="BP313" s="338"/>
      <c r="BQ313" s="338"/>
      <c r="BR313" s="338"/>
      <c r="BS313" s="338"/>
      <c r="BT313" s="338"/>
      <c r="BU313" s="338"/>
      <c r="BV313" s="338"/>
      <c r="BW313" s="338"/>
      <c r="BX313" s="338"/>
      <c r="BY313" s="338"/>
      <c r="BZ313" s="338"/>
      <c r="CA313" s="338"/>
      <c r="CB313" s="338"/>
      <c r="CC313" s="338"/>
      <c r="CD313" s="338"/>
      <c r="CE313" s="338"/>
      <c r="CF313" s="338"/>
    </row>
    <row r="314" spans="1:84" ht="16.5">
      <c r="A314" s="343"/>
      <c r="B314" s="343"/>
      <c r="C314" s="343"/>
      <c r="D314" s="343"/>
      <c r="E314" s="343"/>
      <c r="F314" s="343"/>
      <c r="G314" s="343"/>
      <c r="H314" s="343"/>
      <c r="I314" s="343"/>
      <c r="J314" s="343"/>
      <c r="K314" s="343"/>
      <c r="L314" s="343"/>
      <c r="M314" s="337"/>
      <c r="N314" s="338"/>
      <c r="O314" s="338"/>
      <c r="P314" s="338"/>
      <c r="Q314" s="338"/>
      <c r="R314" s="338"/>
      <c r="S314" s="338"/>
      <c r="T314" s="338"/>
      <c r="U314" s="338"/>
      <c r="V314" s="338"/>
      <c r="W314" s="338"/>
      <c r="X314" s="338"/>
      <c r="Y314" s="338"/>
      <c r="Z314" s="338"/>
      <c r="AA314" s="338"/>
      <c r="AB314" s="338"/>
      <c r="AC314" s="338"/>
      <c r="AD314" s="338"/>
      <c r="AE314" s="338"/>
      <c r="AF314" s="338"/>
      <c r="AG314" s="338"/>
      <c r="AH314" s="338"/>
      <c r="AI314" s="338"/>
      <c r="AJ314" s="338"/>
      <c r="AK314" s="338"/>
      <c r="AL314" s="338"/>
      <c r="AM314" s="338"/>
      <c r="AN314" s="338"/>
      <c r="AO314" s="338"/>
      <c r="AP314" s="338"/>
      <c r="AQ314" s="338"/>
      <c r="AR314" s="338"/>
      <c r="AS314" s="338"/>
      <c r="AT314" s="338"/>
      <c r="AU314" s="338"/>
      <c r="AV314" s="338"/>
      <c r="AW314" s="338"/>
      <c r="AX314" s="338"/>
      <c r="AY314" s="338"/>
      <c r="AZ314" s="338"/>
      <c r="BA314" s="338"/>
      <c r="BB314" s="338"/>
      <c r="BC314" s="338"/>
      <c r="BD314" s="338"/>
      <c r="BE314" s="338"/>
      <c r="BF314" s="338"/>
      <c r="BG314" s="338"/>
      <c r="BH314" s="338"/>
      <c r="BI314" s="338"/>
      <c r="BJ314" s="338"/>
      <c r="BK314" s="338"/>
      <c r="BL314" s="338"/>
      <c r="BM314" s="338"/>
      <c r="BN314" s="338"/>
      <c r="BO314" s="338"/>
      <c r="BP314" s="338"/>
      <c r="BQ314" s="338"/>
      <c r="BR314" s="338"/>
      <c r="BS314" s="338"/>
      <c r="BT314" s="338"/>
      <c r="BU314" s="338"/>
      <c r="BV314" s="338"/>
      <c r="BW314" s="338"/>
      <c r="BX314" s="338"/>
      <c r="BY314" s="338"/>
      <c r="BZ314" s="338"/>
      <c r="CA314" s="338"/>
      <c r="CB314" s="338"/>
      <c r="CC314" s="338"/>
      <c r="CD314" s="338"/>
      <c r="CE314" s="338"/>
      <c r="CF314" s="338"/>
    </row>
    <row r="315" spans="1:84" ht="16.5">
      <c r="A315" s="349" t="s">
        <v>118</v>
      </c>
      <c r="B315" s="343"/>
      <c r="C315" s="343"/>
      <c r="D315" s="726" t="s">
        <v>970</v>
      </c>
      <c r="E315" s="343"/>
      <c r="F315" s="338"/>
      <c r="G315" s="338"/>
      <c r="H315" s="338"/>
      <c r="I315" s="338"/>
      <c r="J315" s="338"/>
      <c r="K315" s="338"/>
      <c r="L315" s="338"/>
      <c r="M315" s="338"/>
      <c r="N315" s="338"/>
      <c r="O315" s="338"/>
      <c r="P315" s="338"/>
      <c r="Q315" s="338"/>
      <c r="R315" s="338"/>
      <c r="S315" s="338"/>
      <c r="T315" s="338"/>
      <c r="U315" s="338"/>
      <c r="V315" s="338"/>
      <c r="W315" s="338"/>
      <c r="X315" s="338"/>
      <c r="Y315" s="338"/>
      <c r="Z315" s="338"/>
      <c r="AA315" s="338"/>
      <c r="AB315" s="338"/>
      <c r="AC315" s="338"/>
      <c r="AD315" s="338"/>
      <c r="AE315" s="338"/>
      <c r="AF315" s="338"/>
      <c r="AG315" s="338"/>
      <c r="AH315" s="338"/>
      <c r="AI315" s="338"/>
      <c r="AJ315" s="338"/>
      <c r="AK315" s="338"/>
      <c r="AL315" s="338"/>
      <c r="AM315" s="338"/>
      <c r="AN315" s="338"/>
      <c r="AO315" s="338"/>
      <c r="AP315" s="338"/>
      <c r="AQ315" s="338"/>
      <c r="AR315" s="338"/>
      <c r="AS315" s="338"/>
      <c r="AT315" s="338"/>
      <c r="AU315" s="338"/>
      <c r="AV315" s="338"/>
      <c r="AW315" s="338"/>
      <c r="AX315" s="338"/>
      <c r="AY315" s="338"/>
      <c r="AZ315" s="338"/>
      <c r="BA315" s="338"/>
      <c r="BB315" s="338"/>
      <c r="BC315" s="338"/>
      <c r="BD315" s="338"/>
      <c r="BE315" s="338"/>
      <c r="BF315" s="338"/>
      <c r="BG315" s="338"/>
      <c r="BH315" s="338"/>
      <c r="BI315" s="338"/>
      <c r="BJ315" s="338"/>
      <c r="BK315" s="338"/>
      <c r="BL315" s="338"/>
      <c r="BM315" s="338"/>
      <c r="BN315" s="338"/>
      <c r="BO315" s="338"/>
      <c r="BP315" s="338"/>
      <c r="BQ315" s="338"/>
      <c r="BR315" s="338"/>
      <c r="BS315" s="338"/>
      <c r="BT315" s="338"/>
      <c r="BU315" s="338"/>
      <c r="BV315" s="338"/>
      <c r="BW315" s="338"/>
      <c r="BX315" s="338"/>
      <c r="BY315" s="338"/>
      <c r="BZ315" s="338"/>
      <c r="CA315" s="338"/>
      <c r="CB315" s="338"/>
      <c r="CC315" s="338"/>
      <c r="CD315" s="338"/>
      <c r="CE315" s="338"/>
      <c r="CF315" s="338"/>
    </row>
    <row r="316" spans="1:84" ht="16.5">
      <c r="A316" s="339"/>
      <c r="B316" s="340"/>
      <c r="C316" s="718" t="s">
        <v>263</v>
      </c>
      <c r="D316" s="727">
        <f>A!D316</f>
        <v>0</v>
      </c>
      <c r="E316" s="343"/>
      <c r="F316" s="338"/>
      <c r="G316" s="338"/>
      <c r="H316" s="338"/>
      <c r="I316" s="338"/>
      <c r="J316" s="338"/>
      <c r="K316" s="338"/>
      <c r="L316" s="338"/>
      <c r="M316" s="338"/>
      <c r="N316" s="338"/>
      <c r="O316" s="338"/>
      <c r="P316" s="338"/>
      <c r="Q316" s="338"/>
      <c r="R316" s="338"/>
      <c r="S316" s="338"/>
      <c r="T316" s="338"/>
      <c r="U316" s="338"/>
      <c r="V316" s="338"/>
      <c r="W316" s="338"/>
      <c r="X316" s="338"/>
      <c r="Y316" s="338"/>
      <c r="Z316" s="338"/>
      <c r="AA316" s="338"/>
      <c r="AB316" s="338"/>
      <c r="AC316" s="338"/>
      <c r="AD316" s="338"/>
      <c r="AE316" s="338"/>
      <c r="AF316" s="338"/>
      <c r="AG316" s="338"/>
      <c r="AH316" s="338"/>
      <c r="AI316" s="338"/>
      <c r="AJ316" s="338"/>
      <c r="AK316" s="338"/>
      <c r="AL316" s="338"/>
      <c r="AM316" s="338"/>
      <c r="AN316" s="338"/>
      <c r="AO316" s="338"/>
      <c r="AP316" s="338"/>
      <c r="AQ316" s="338"/>
      <c r="AR316" s="338"/>
      <c r="AS316" s="338"/>
      <c r="AT316" s="338"/>
      <c r="AU316" s="338"/>
      <c r="AV316" s="338"/>
      <c r="AW316" s="338"/>
      <c r="AX316" s="338"/>
      <c r="AY316" s="338"/>
      <c r="AZ316" s="338"/>
      <c r="BA316" s="338"/>
      <c r="BB316" s="338"/>
      <c r="BC316" s="338"/>
      <c r="BD316" s="338"/>
      <c r="BE316" s="338"/>
      <c r="BF316" s="338"/>
      <c r="BG316" s="338"/>
      <c r="BH316" s="338"/>
      <c r="BI316" s="338"/>
      <c r="BJ316" s="338"/>
      <c r="BK316" s="338"/>
      <c r="BL316" s="338"/>
      <c r="BM316" s="338"/>
      <c r="BN316" s="338"/>
      <c r="BO316" s="338"/>
      <c r="BP316" s="338"/>
      <c r="BQ316" s="338"/>
      <c r="BR316" s="338"/>
      <c r="BS316" s="338"/>
      <c r="BT316" s="338"/>
      <c r="BU316" s="338"/>
      <c r="BV316" s="338"/>
      <c r="BW316" s="338"/>
      <c r="BX316" s="338"/>
      <c r="BY316" s="338"/>
      <c r="BZ316" s="338"/>
      <c r="CA316" s="338"/>
      <c r="CB316" s="338"/>
      <c r="CC316" s="338"/>
      <c r="CD316" s="338"/>
      <c r="CE316" s="338"/>
      <c r="CF316" s="338"/>
    </row>
    <row r="317" spans="1:84" ht="16.5">
      <c r="A317" s="339"/>
      <c r="B317" s="340"/>
      <c r="C317" s="728" t="s">
        <v>403</v>
      </c>
      <c r="D317" s="727">
        <f>A!D317</f>
        <v>0</v>
      </c>
      <c r="E317" s="343"/>
      <c r="F317" s="338"/>
      <c r="G317" s="338"/>
      <c r="H317" s="338"/>
      <c r="I317" s="338"/>
      <c r="J317" s="338"/>
      <c r="K317" s="338"/>
      <c r="L317" s="338"/>
      <c r="M317" s="338"/>
      <c r="N317" s="338"/>
      <c r="O317" s="338"/>
      <c r="P317" s="338"/>
      <c r="Q317" s="338"/>
      <c r="R317" s="338"/>
      <c r="S317" s="338"/>
      <c r="T317" s="338"/>
      <c r="U317" s="338"/>
      <c r="V317" s="338"/>
      <c r="W317" s="338"/>
      <c r="X317" s="338"/>
      <c r="Y317" s="338"/>
      <c r="Z317" s="338"/>
      <c r="AA317" s="338"/>
      <c r="AB317" s="338"/>
      <c r="AC317" s="338"/>
      <c r="AD317" s="338"/>
      <c r="AE317" s="338"/>
      <c r="AF317" s="338"/>
      <c r="AG317" s="338"/>
      <c r="AH317" s="338"/>
      <c r="AI317" s="338"/>
      <c r="AJ317" s="338"/>
      <c r="AK317" s="338"/>
      <c r="AL317" s="338"/>
      <c r="AM317" s="338"/>
      <c r="AN317" s="338"/>
      <c r="AO317" s="338"/>
      <c r="AP317" s="338"/>
      <c r="AQ317" s="338"/>
      <c r="AR317" s="338"/>
      <c r="AS317" s="338"/>
      <c r="AT317" s="338"/>
      <c r="AU317" s="338"/>
      <c r="AV317" s="338"/>
      <c r="AW317" s="338"/>
      <c r="AX317" s="338"/>
      <c r="AY317" s="338"/>
      <c r="AZ317" s="338"/>
      <c r="BA317" s="338"/>
      <c r="BB317" s="338"/>
      <c r="BC317" s="338"/>
      <c r="BD317" s="338"/>
      <c r="BE317" s="338"/>
      <c r="BF317" s="338"/>
      <c r="BG317" s="338"/>
      <c r="BH317" s="338"/>
      <c r="BI317" s="338"/>
      <c r="BJ317" s="338"/>
      <c r="BK317" s="338"/>
      <c r="BL317" s="338"/>
      <c r="BM317" s="338"/>
      <c r="BN317" s="338"/>
      <c r="BO317" s="338"/>
      <c r="BP317" s="338"/>
      <c r="BQ317" s="338"/>
      <c r="BR317" s="338"/>
      <c r="BS317" s="338"/>
      <c r="BT317" s="338"/>
      <c r="BU317" s="338"/>
      <c r="BV317" s="338"/>
      <c r="BW317" s="338"/>
      <c r="BX317" s="338"/>
      <c r="BY317" s="338"/>
      <c r="BZ317" s="338"/>
      <c r="CA317" s="338"/>
      <c r="CB317" s="338"/>
      <c r="CC317" s="338"/>
      <c r="CD317" s="338"/>
      <c r="CE317" s="338"/>
      <c r="CF317" s="338"/>
    </row>
    <row r="318" spans="1:84" ht="16.5">
      <c r="A318" s="339"/>
      <c r="B318" s="340"/>
      <c r="C318" s="718" t="s">
        <v>264</v>
      </c>
      <c r="D318" s="727">
        <f>A!D319</f>
        <v>0</v>
      </c>
      <c r="E318" s="343"/>
      <c r="F318" s="338"/>
      <c r="G318" s="338"/>
      <c r="H318" s="338"/>
      <c r="I318" s="338"/>
      <c r="J318" s="338"/>
      <c r="K318" s="338"/>
      <c r="L318" s="338"/>
      <c r="M318" s="338"/>
      <c r="N318" s="338"/>
      <c r="O318" s="338"/>
      <c r="P318" s="338"/>
      <c r="Q318" s="338"/>
      <c r="R318" s="338"/>
      <c r="S318" s="338"/>
      <c r="T318" s="338"/>
      <c r="U318" s="338"/>
      <c r="V318" s="338"/>
      <c r="W318" s="338"/>
      <c r="X318" s="338"/>
      <c r="Y318" s="338"/>
      <c r="Z318" s="338"/>
      <c r="AA318" s="338"/>
      <c r="AB318" s="338"/>
      <c r="AC318" s="338"/>
      <c r="AD318" s="338"/>
      <c r="AE318" s="338"/>
      <c r="AF318" s="338"/>
      <c r="AG318" s="338"/>
      <c r="AH318" s="338"/>
      <c r="AI318" s="338"/>
      <c r="AJ318" s="338"/>
      <c r="AK318" s="338"/>
      <c r="AL318" s="338"/>
      <c r="AM318" s="338"/>
      <c r="AN318" s="338"/>
      <c r="AO318" s="338"/>
      <c r="AP318" s="338"/>
      <c r="AQ318" s="338"/>
      <c r="AR318" s="338"/>
      <c r="AS318" s="338"/>
      <c r="AT318" s="338"/>
      <c r="AU318" s="338"/>
      <c r="AV318" s="338"/>
      <c r="AW318" s="338"/>
      <c r="AX318" s="338"/>
      <c r="AY318" s="338"/>
      <c r="AZ318" s="338"/>
      <c r="BA318" s="338"/>
      <c r="BB318" s="338"/>
      <c r="BC318" s="338"/>
      <c r="BD318" s="338"/>
      <c r="BE318" s="338"/>
      <c r="BF318" s="338"/>
      <c r="BG318" s="338"/>
      <c r="BH318" s="338"/>
      <c r="BI318" s="338"/>
      <c r="BJ318" s="338"/>
      <c r="BK318" s="338"/>
      <c r="BL318" s="338"/>
      <c r="BM318" s="338"/>
      <c r="BN318" s="338"/>
      <c r="BO318" s="338"/>
      <c r="BP318" s="338"/>
      <c r="BQ318" s="338"/>
      <c r="BR318" s="338"/>
      <c r="BS318" s="338"/>
      <c r="BT318" s="338"/>
      <c r="BU318" s="338"/>
      <c r="BV318" s="338"/>
      <c r="BW318" s="338"/>
      <c r="BX318" s="338"/>
      <c r="BY318" s="338"/>
      <c r="BZ318" s="338"/>
      <c r="CA318" s="338"/>
      <c r="CB318" s="338"/>
      <c r="CC318" s="338"/>
      <c r="CD318" s="338"/>
      <c r="CE318" s="338"/>
      <c r="CF318" s="338"/>
    </row>
    <row r="319" spans="1:84" ht="16.5">
      <c r="A319" s="339"/>
      <c r="B319" s="340"/>
      <c r="C319" s="718" t="s">
        <v>454</v>
      </c>
      <c r="D319" s="727">
        <f>A!D320</f>
        <v>0</v>
      </c>
      <c r="E319" s="343"/>
      <c r="F319" s="349"/>
      <c r="G319" s="343"/>
      <c r="H319" s="343"/>
      <c r="I319" s="343"/>
      <c r="J319" s="343"/>
      <c r="K319" s="343"/>
      <c r="L319" s="343"/>
      <c r="M319" s="337"/>
      <c r="N319" s="338"/>
      <c r="O319" s="338"/>
      <c r="P319" s="338"/>
      <c r="Q319" s="338"/>
      <c r="R319" s="338"/>
      <c r="S319" s="338"/>
      <c r="T319" s="338"/>
      <c r="U319" s="338"/>
      <c r="V319" s="338"/>
      <c r="W319" s="338"/>
      <c r="X319" s="338"/>
      <c r="Y319" s="338"/>
      <c r="Z319" s="338"/>
      <c r="AA319" s="338"/>
      <c r="AB319" s="338"/>
      <c r="AC319" s="338"/>
      <c r="AD319" s="338"/>
      <c r="AE319" s="338"/>
      <c r="AF319" s="338"/>
      <c r="AG319" s="338"/>
      <c r="AH319" s="338"/>
      <c r="AI319" s="338"/>
      <c r="AJ319" s="338"/>
      <c r="AK319" s="338"/>
      <c r="AL319" s="338"/>
      <c r="AM319" s="338"/>
      <c r="AN319" s="338"/>
      <c r="AO319" s="338"/>
      <c r="AP319" s="338"/>
      <c r="AQ319" s="338"/>
      <c r="AR319" s="338"/>
      <c r="AS319" s="338"/>
      <c r="AT319" s="338"/>
      <c r="AU319" s="338"/>
      <c r="AV319" s="338"/>
      <c r="AW319" s="338"/>
      <c r="AX319" s="338"/>
      <c r="AY319" s="338"/>
      <c r="AZ319" s="338"/>
      <c r="BA319" s="338"/>
      <c r="BB319" s="338"/>
      <c r="BC319" s="338"/>
      <c r="BD319" s="338"/>
      <c r="BE319" s="338"/>
      <c r="BF319" s="338"/>
      <c r="BG319" s="338"/>
      <c r="BH319" s="338"/>
      <c r="BI319" s="338"/>
      <c r="BJ319" s="338"/>
      <c r="BK319" s="338"/>
      <c r="BL319" s="338"/>
      <c r="BM319" s="338"/>
      <c r="BN319" s="338"/>
      <c r="BO319" s="338"/>
      <c r="BP319" s="338"/>
      <c r="BQ319" s="338"/>
      <c r="BR319" s="338"/>
      <c r="BS319" s="338"/>
      <c r="BT319" s="338"/>
      <c r="BU319" s="338"/>
      <c r="BV319" s="338"/>
      <c r="BW319" s="338"/>
      <c r="BX319" s="338"/>
      <c r="BY319" s="338"/>
      <c r="BZ319" s="338"/>
      <c r="CA319" s="338"/>
      <c r="CB319" s="338"/>
      <c r="CC319" s="338"/>
      <c r="CD319" s="338"/>
      <c r="CE319" s="338"/>
      <c r="CF319" s="338"/>
    </row>
    <row r="320" spans="1:84" ht="16.5">
      <c r="A320" s="339"/>
      <c r="B320" s="340"/>
      <c r="C320" s="718" t="s">
        <v>991</v>
      </c>
      <c r="D320" s="727">
        <f>A!D321</f>
        <v>0</v>
      </c>
      <c r="E320" s="343"/>
      <c r="F320" s="343"/>
      <c r="G320" s="343"/>
      <c r="H320" s="343"/>
      <c r="I320" s="343"/>
      <c r="J320" s="343"/>
      <c r="K320" s="343"/>
      <c r="L320" s="343"/>
      <c r="M320" s="337"/>
      <c r="N320" s="338"/>
      <c r="O320" s="338"/>
      <c r="P320" s="338"/>
      <c r="Q320" s="338"/>
      <c r="R320" s="338"/>
      <c r="S320" s="338"/>
      <c r="T320" s="338"/>
      <c r="U320" s="338"/>
      <c r="V320" s="338"/>
      <c r="W320" s="338"/>
      <c r="X320" s="338"/>
      <c r="Y320" s="338"/>
      <c r="Z320" s="338"/>
      <c r="AA320" s="338"/>
      <c r="AB320" s="338"/>
      <c r="AC320" s="338"/>
      <c r="AD320" s="338"/>
      <c r="AE320" s="338"/>
      <c r="AF320" s="338"/>
      <c r="AG320" s="338"/>
      <c r="AH320" s="338"/>
      <c r="AI320" s="338"/>
      <c r="AJ320" s="338"/>
      <c r="AK320" s="338"/>
      <c r="AL320" s="338"/>
      <c r="AM320" s="338"/>
      <c r="AN320" s="338"/>
      <c r="AO320" s="338"/>
      <c r="AP320" s="338"/>
      <c r="AQ320" s="338"/>
      <c r="AR320" s="338"/>
      <c r="AS320" s="338"/>
      <c r="AT320" s="338"/>
      <c r="AU320" s="338"/>
      <c r="AV320" s="338"/>
      <c r="AW320" s="338"/>
      <c r="AX320" s="338"/>
      <c r="AY320" s="338"/>
      <c r="AZ320" s="338"/>
      <c r="BA320" s="338"/>
      <c r="BB320" s="338"/>
      <c r="BC320" s="338"/>
      <c r="BD320" s="338"/>
      <c r="BE320" s="338"/>
      <c r="BF320" s="338"/>
      <c r="BG320" s="338"/>
      <c r="BH320" s="338"/>
      <c r="BI320" s="338"/>
      <c r="BJ320" s="338"/>
      <c r="BK320" s="338"/>
      <c r="BL320" s="338"/>
      <c r="BM320" s="338"/>
      <c r="BN320" s="338"/>
      <c r="BO320" s="338"/>
      <c r="BP320" s="338"/>
      <c r="BQ320" s="338"/>
      <c r="BR320" s="338"/>
      <c r="BS320" s="338"/>
      <c r="BT320" s="338"/>
      <c r="BU320" s="338"/>
      <c r="BV320" s="338"/>
      <c r="BW320" s="338"/>
      <c r="BX320" s="338"/>
      <c r="BY320" s="338"/>
      <c r="BZ320" s="338"/>
      <c r="CA320" s="338"/>
      <c r="CB320" s="338"/>
      <c r="CC320" s="338"/>
      <c r="CD320" s="338"/>
      <c r="CE320" s="338"/>
      <c r="CF320" s="338"/>
    </row>
    <row r="321" spans="1:84" ht="16.5">
      <c r="A321" s="339"/>
      <c r="B321" s="340"/>
      <c r="C321" s="718" t="s">
        <v>1</v>
      </c>
      <c r="D321" s="727">
        <f>A!D322</f>
        <v>0</v>
      </c>
      <c r="E321" s="343"/>
      <c r="F321" s="343"/>
      <c r="G321" s="338"/>
      <c r="H321" s="343"/>
      <c r="I321" s="343"/>
      <c r="J321" s="343"/>
      <c r="K321" s="343"/>
      <c r="L321" s="343"/>
      <c r="M321" s="337"/>
      <c r="N321" s="338"/>
      <c r="O321" s="338"/>
      <c r="P321" s="338"/>
      <c r="Q321" s="338"/>
      <c r="R321" s="338"/>
      <c r="S321" s="338"/>
      <c r="T321" s="338"/>
      <c r="U321" s="338"/>
      <c r="V321" s="338"/>
      <c r="W321" s="338"/>
      <c r="X321" s="338"/>
      <c r="Y321" s="338"/>
      <c r="Z321" s="338"/>
      <c r="AA321" s="338"/>
      <c r="AB321" s="338"/>
      <c r="AC321" s="338"/>
      <c r="AD321" s="338"/>
      <c r="AE321" s="338"/>
      <c r="AF321" s="338"/>
      <c r="AG321" s="338"/>
      <c r="AH321" s="338"/>
      <c r="AI321" s="338"/>
      <c r="AJ321" s="338"/>
      <c r="AK321" s="338"/>
      <c r="AL321" s="338"/>
      <c r="AM321" s="338"/>
      <c r="AN321" s="338"/>
      <c r="AO321" s="338"/>
      <c r="AP321" s="338"/>
      <c r="AQ321" s="338"/>
      <c r="AR321" s="338"/>
      <c r="AS321" s="338"/>
      <c r="AT321" s="338"/>
      <c r="AU321" s="338"/>
      <c r="AV321" s="338"/>
      <c r="AW321" s="338"/>
      <c r="AX321" s="338"/>
      <c r="AY321" s="338"/>
      <c r="AZ321" s="338"/>
      <c r="BA321" s="338"/>
      <c r="BB321" s="338"/>
      <c r="BC321" s="338"/>
      <c r="BD321" s="338"/>
      <c r="BE321" s="338"/>
      <c r="BF321" s="338"/>
      <c r="BG321" s="338"/>
      <c r="BH321" s="338"/>
      <c r="BI321" s="338"/>
      <c r="BJ321" s="338"/>
      <c r="BK321" s="338"/>
      <c r="BL321" s="338"/>
      <c r="BM321" s="338"/>
      <c r="BN321" s="338"/>
      <c r="BO321" s="338"/>
      <c r="BP321" s="338"/>
      <c r="BQ321" s="338"/>
      <c r="BR321" s="338"/>
      <c r="BS321" s="338"/>
      <c r="BT321" s="338"/>
      <c r="BU321" s="338"/>
      <c r="BV321" s="338"/>
      <c r="BW321" s="338"/>
      <c r="BX321" s="338"/>
      <c r="BY321" s="338"/>
      <c r="BZ321" s="338"/>
      <c r="CA321" s="338"/>
      <c r="CB321" s="338"/>
      <c r="CC321" s="338"/>
      <c r="CD321" s="338"/>
      <c r="CE321" s="338"/>
      <c r="CF321" s="338"/>
    </row>
    <row r="322" spans="1:84" ht="16.5">
      <c r="A322" s="339"/>
      <c r="B322" s="340"/>
      <c r="C322" s="718" t="s">
        <v>2</v>
      </c>
      <c r="D322" s="727">
        <f>A!D323</f>
        <v>0</v>
      </c>
      <c r="E322" s="343"/>
      <c r="F322" s="343"/>
      <c r="G322" s="343"/>
      <c r="H322" s="343"/>
      <c r="I322" s="343"/>
      <c r="J322" s="343"/>
      <c r="K322" s="343"/>
      <c r="L322" s="343"/>
      <c r="M322" s="337"/>
      <c r="N322" s="338"/>
      <c r="O322" s="338"/>
      <c r="P322" s="338"/>
      <c r="Q322" s="338"/>
      <c r="R322" s="338"/>
      <c r="S322" s="338"/>
      <c r="T322" s="338"/>
      <c r="U322" s="338"/>
      <c r="V322" s="338"/>
      <c r="W322" s="338"/>
      <c r="X322" s="338"/>
      <c r="Y322" s="338"/>
      <c r="Z322" s="338"/>
      <c r="AA322" s="338"/>
      <c r="AB322" s="338"/>
      <c r="AC322" s="338"/>
      <c r="AD322" s="338"/>
      <c r="AE322" s="338"/>
      <c r="AF322" s="338"/>
      <c r="AG322" s="338"/>
      <c r="AH322" s="338"/>
      <c r="AI322" s="338"/>
      <c r="AJ322" s="338"/>
      <c r="AK322" s="338"/>
      <c r="AL322" s="338"/>
      <c r="AM322" s="338"/>
      <c r="AN322" s="338"/>
      <c r="AO322" s="338"/>
      <c r="AP322" s="338"/>
      <c r="AQ322" s="338"/>
      <c r="AR322" s="338"/>
      <c r="AS322" s="338"/>
      <c r="AT322" s="338"/>
      <c r="AU322" s="338"/>
      <c r="AV322" s="338"/>
      <c r="AW322" s="338"/>
      <c r="AX322" s="338"/>
      <c r="AY322" s="338"/>
      <c r="AZ322" s="338"/>
      <c r="BA322" s="338"/>
      <c r="BB322" s="338"/>
      <c r="BC322" s="338"/>
      <c r="BD322" s="338"/>
      <c r="BE322" s="338"/>
      <c r="BF322" s="338"/>
      <c r="BG322" s="338"/>
      <c r="BH322" s="338"/>
      <c r="BI322" s="338"/>
      <c r="BJ322" s="338"/>
      <c r="BK322" s="338"/>
      <c r="BL322" s="338"/>
      <c r="BM322" s="338"/>
      <c r="BN322" s="338"/>
      <c r="BO322" s="338"/>
      <c r="BP322" s="338"/>
      <c r="BQ322" s="338"/>
      <c r="BR322" s="338"/>
      <c r="BS322" s="338"/>
      <c r="BT322" s="338"/>
      <c r="BU322" s="338"/>
      <c r="BV322" s="338"/>
      <c r="BW322" s="338"/>
      <c r="BX322" s="338"/>
      <c r="BY322" s="338"/>
      <c r="BZ322" s="338"/>
      <c r="CA322" s="338"/>
      <c r="CB322" s="338"/>
      <c r="CC322" s="338"/>
      <c r="CD322" s="338"/>
      <c r="CE322" s="338"/>
      <c r="CF322" s="338"/>
    </row>
    <row r="323" spans="14:84" ht="12.75">
      <c r="N323" s="338"/>
      <c r="O323" s="338"/>
      <c r="P323" s="338"/>
      <c r="Q323" s="338"/>
      <c r="R323" s="338"/>
      <c r="S323" s="338"/>
      <c r="T323" s="338"/>
      <c r="U323" s="338"/>
      <c r="V323" s="338"/>
      <c r="W323" s="338"/>
      <c r="X323" s="338"/>
      <c r="Y323" s="338"/>
      <c r="Z323" s="338"/>
      <c r="AA323" s="338"/>
      <c r="AB323" s="338"/>
      <c r="AC323" s="338"/>
      <c r="AD323" s="338"/>
      <c r="AE323" s="338"/>
      <c r="AF323" s="338"/>
      <c r="AG323" s="338"/>
      <c r="AH323" s="338"/>
      <c r="AI323" s="338"/>
      <c r="AJ323" s="338"/>
      <c r="AK323" s="338"/>
      <c r="AL323" s="338"/>
      <c r="AM323" s="338"/>
      <c r="AN323" s="338"/>
      <c r="AO323" s="338"/>
      <c r="AP323" s="338"/>
      <c r="AQ323" s="338"/>
      <c r="AR323" s="338"/>
      <c r="AS323" s="338"/>
      <c r="AT323" s="338"/>
      <c r="AU323" s="338"/>
      <c r="AV323" s="338"/>
      <c r="AW323" s="338"/>
      <c r="AX323" s="338"/>
      <c r="AY323" s="338"/>
      <c r="AZ323" s="338"/>
      <c r="BA323" s="338"/>
      <c r="BB323" s="338"/>
      <c r="BC323" s="338"/>
      <c r="BD323" s="338"/>
      <c r="BE323" s="338"/>
      <c r="BF323" s="338"/>
      <c r="BG323" s="338"/>
      <c r="BH323" s="338"/>
      <c r="BI323" s="338"/>
      <c r="BJ323" s="338"/>
      <c r="BK323" s="338"/>
      <c r="BL323" s="338"/>
      <c r="BM323" s="338"/>
      <c r="BN323" s="338"/>
      <c r="BO323" s="338"/>
      <c r="BP323" s="338"/>
      <c r="BQ323" s="338"/>
      <c r="BR323" s="338"/>
      <c r="BS323" s="338"/>
      <c r="BT323" s="338"/>
      <c r="BU323" s="338"/>
      <c r="BV323" s="338"/>
      <c r="BW323" s="338"/>
      <c r="BX323" s="338"/>
      <c r="BY323" s="338"/>
      <c r="BZ323" s="338"/>
      <c r="CA323" s="338"/>
      <c r="CB323" s="338"/>
      <c r="CC323" s="338"/>
      <c r="CD323" s="338"/>
      <c r="CE323" s="338"/>
      <c r="CF323" s="338"/>
    </row>
    <row r="324" spans="1:92" ht="16.5">
      <c r="A324" s="427" t="s">
        <v>121</v>
      </c>
      <c r="B324" s="405"/>
      <c r="C324" s="405"/>
      <c r="D324" s="405"/>
      <c r="E324" s="405" t="s">
        <v>388</v>
      </c>
      <c r="F324" s="405"/>
      <c r="G324" s="405"/>
      <c r="H324" s="405"/>
      <c r="I324" s="405"/>
      <c r="J324" s="405"/>
      <c r="K324" s="536" t="s">
        <v>227</v>
      </c>
      <c r="L324" s="511">
        <f>SUM(A326:L326)</f>
        <v>0.9999999999999998</v>
      </c>
      <c r="P324" s="338"/>
      <c r="Q324" s="338"/>
      <c r="R324" s="338"/>
      <c r="S324" s="338"/>
      <c r="T324" s="338"/>
      <c r="U324" s="338"/>
      <c r="V324" s="338"/>
      <c r="W324" s="338"/>
      <c r="X324" s="338"/>
      <c r="Y324" s="338"/>
      <c r="Z324" s="338"/>
      <c r="AA324" s="338"/>
      <c r="AB324" s="338"/>
      <c r="AC324" s="338"/>
      <c r="AD324" s="338"/>
      <c r="AE324" s="338"/>
      <c r="AF324" s="338"/>
      <c r="AG324" s="338"/>
      <c r="AH324" s="338"/>
      <c r="AI324" s="338"/>
      <c r="AJ324" s="338"/>
      <c r="AK324" s="338"/>
      <c r="AL324" s="338"/>
      <c r="AM324" s="338"/>
      <c r="AN324" s="338"/>
      <c r="AO324" s="338"/>
      <c r="AP324" s="338"/>
      <c r="AQ324" s="338"/>
      <c r="AR324" s="338"/>
      <c r="AS324" s="338"/>
      <c r="AT324" s="338"/>
      <c r="AU324" s="338"/>
      <c r="AV324" s="338"/>
      <c r="AW324" s="338"/>
      <c r="AX324" s="338"/>
      <c r="AY324" s="338"/>
      <c r="AZ324" s="338"/>
      <c r="BA324" s="338"/>
      <c r="BB324" s="338"/>
      <c r="BC324" s="338"/>
      <c r="BD324" s="338"/>
      <c r="BE324" s="338"/>
      <c r="BF324" s="338"/>
      <c r="BG324" s="338"/>
      <c r="BH324" s="338"/>
      <c r="BI324" s="338"/>
      <c r="BJ324" s="338"/>
      <c r="BK324" s="338"/>
      <c r="BL324" s="338"/>
      <c r="BM324" s="338"/>
      <c r="BN324" s="338"/>
      <c r="BO324" s="338"/>
      <c r="BP324" s="338"/>
      <c r="BQ324" s="338"/>
      <c r="BR324" s="338"/>
      <c r="BS324" s="338"/>
      <c r="BT324" s="338"/>
      <c r="BU324" s="338"/>
      <c r="BV324" s="338"/>
      <c r="BW324" s="338"/>
      <c r="BX324" s="338"/>
      <c r="BY324" s="338"/>
      <c r="BZ324" s="338"/>
      <c r="CA324" s="338"/>
      <c r="CB324" s="338"/>
      <c r="CC324" s="338"/>
      <c r="CD324" s="338"/>
      <c r="CE324" s="338"/>
      <c r="CF324" s="338"/>
      <c r="CG324" s="338"/>
      <c r="CH324" s="338"/>
      <c r="CI324" s="338"/>
      <c r="CJ324" s="338"/>
      <c r="CK324" s="338"/>
      <c r="CL324" s="338"/>
      <c r="CM324" s="338"/>
      <c r="CN324" s="337"/>
    </row>
    <row r="325" spans="1:91" ht="16.5">
      <c r="A325" s="428" t="s">
        <v>29</v>
      </c>
      <c r="B325" s="428" t="s">
        <v>30</v>
      </c>
      <c r="C325" s="428" t="s">
        <v>31</v>
      </c>
      <c r="D325" s="428" t="s">
        <v>410</v>
      </c>
      <c r="E325" s="428" t="s">
        <v>411</v>
      </c>
      <c r="F325" s="428" t="s">
        <v>412</v>
      </c>
      <c r="G325" s="428" t="s">
        <v>413</v>
      </c>
      <c r="H325" s="428" t="s">
        <v>414</v>
      </c>
      <c r="I325" s="428" t="s">
        <v>318</v>
      </c>
      <c r="J325" s="428" t="s">
        <v>319</v>
      </c>
      <c r="K325" s="428" t="s">
        <v>320</v>
      </c>
      <c r="L325" s="428" t="s">
        <v>44</v>
      </c>
      <c r="P325" s="338"/>
      <c r="Q325" s="338"/>
      <c r="R325" s="338"/>
      <c r="S325" s="338"/>
      <c r="T325" s="338"/>
      <c r="U325" s="338"/>
      <c r="V325" s="338"/>
      <c r="W325" s="338"/>
      <c r="X325" s="338"/>
      <c r="Y325" s="338"/>
      <c r="Z325" s="338"/>
      <c r="AA325" s="338"/>
      <c r="AB325" s="338"/>
      <c r="AC325" s="338"/>
      <c r="AD325" s="338"/>
      <c r="AE325" s="338"/>
      <c r="AF325" s="338"/>
      <c r="AG325" s="338"/>
      <c r="AH325" s="338"/>
      <c r="AI325" s="338"/>
      <c r="AJ325" s="338"/>
      <c r="AK325" s="338"/>
      <c r="AL325" s="338"/>
      <c r="AM325" s="338"/>
      <c r="AN325" s="338"/>
      <c r="AO325" s="338"/>
      <c r="AP325" s="338"/>
      <c r="AQ325" s="338"/>
      <c r="AR325" s="338"/>
      <c r="AS325" s="338"/>
      <c r="AT325" s="338"/>
      <c r="AU325" s="338"/>
      <c r="AV325" s="338"/>
      <c r="AW325" s="338"/>
      <c r="AX325" s="338"/>
      <c r="AY325" s="338"/>
      <c r="AZ325" s="338"/>
      <c r="BA325" s="338"/>
      <c r="BB325" s="338"/>
      <c r="BC325" s="338"/>
      <c r="BD325" s="338"/>
      <c r="BE325" s="338"/>
      <c r="BF325" s="338"/>
      <c r="BG325" s="338"/>
      <c r="BH325" s="338"/>
      <c r="BI325" s="338"/>
      <c r="BJ325" s="338"/>
      <c r="BK325" s="338"/>
      <c r="BL325" s="338"/>
      <c r="BM325" s="338"/>
      <c r="BN325" s="338"/>
      <c r="BO325" s="338"/>
      <c r="BP325" s="338"/>
      <c r="BQ325" s="338"/>
      <c r="BR325" s="338"/>
      <c r="BS325" s="338"/>
      <c r="BT325" s="338"/>
      <c r="BU325" s="338"/>
      <c r="BV325" s="338"/>
      <c r="BW325" s="338"/>
      <c r="BX325" s="338"/>
      <c r="BY325" s="338"/>
      <c r="BZ325" s="338"/>
      <c r="CA325" s="338"/>
      <c r="CB325" s="338"/>
      <c r="CC325" s="338"/>
      <c r="CD325" s="338"/>
      <c r="CE325" s="338"/>
      <c r="CF325" s="338"/>
      <c r="CG325" s="338"/>
      <c r="CH325" s="338"/>
      <c r="CI325" s="338"/>
      <c r="CJ325" s="338"/>
      <c r="CK325" s="338"/>
      <c r="CL325" s="338"/>
      <c r="CM325" s="338"/>
    </row>
    <row r="326" spans="1:12" ht="12.75">
      <c r="A326" s="768">
        <v>0.17603250242721064</v>
      </c>
      <c r="B326" s="768">
        <v>0.18483412754857118</v>
      </c>
      <c r="C326" s="768">
        <v>0.1385390437427544</v>
      </c>
      <c r="D326" s="768">
        <v>0.10208881198957376</v>
      </c>
      <c r="E326" s="768">
        <v>0.06537814888460228</v>
      </c>
      <c r="F326" s="768">
        <v>0.017200755648384424</v>
      </c>
      <c r="G326" s="768">
        <v>0</v>
      </c>
      <c r="H326" s="768">
        <v>0.006220518453551806</v>
      </c>
      <c r="I326" s="768">
        <v>0.030393069780365132</v>
      </c>
      <c r="J326" s="768">
        <v>0.05665639195054359</v>
      </c>
      <c r="K326" s="768">
        <v>0.09259434161211726</v>
      </c>
      <c r="L326" s="768">
        <v>0.13006228796232547</v>
      </c>
    </row>
    <row r="327" spans="1:92" ht="12.75">
      <c r="A327" s="342"/>
      <c r="B327" s="337"/>
      <c r="C327" s="337"/>
      <c r="D327" s="337"/>
      <c r="E327" s="337"/>
      <c r="F327" s="337"/>
      <c r="H327" s="337"/>
      <c r="I327" s="337"/>
      <c r="J327" s="337"/>
      <c r="K327" s="337"/>
      <c r="L327" s="337"/>
      <c r="M327" s="337"/>
      <c r="N327" s="124"/>
      <c r="O327" s="142"/>
      <c r="P327" s="142"/>
      <c r="Q327" s="142"/>
      <c r="R327" s="142"/>
      <c r="S327" s="142"/>
      <c r="T327" s="142"/>
      <c r="U327" s="142"/>
      <c r="W327" s="124"/>
      <c r="X327" s="124"/>
      <c r="Y327" s="124"/>
      <c r="Z327" s="124"/>
      <c r="AA327" s="337"/>
      <c r="AB327" s="337"/>
      <c r="AD327" s="124"/>
      <c r="AE327" s="142"/>
      <c r="AF327" s="142"/>
      <c r="AG327" s="142"/>
      <c r="AH327" s="142"/>
      <c r="AI327" s="142"/>
      <c r="AJ327" s="142"/>
      <c r="AK327" s="142"/>
      <c r="AM327" s="124"/>
      <c r="AN327" s="124"/>
      <c r="AO327" s="124"/>
      <c r="AP327" s="124"/>
      <c r="AQ327" s="124"/>
      <c r="AR327" s="124"/>
      <c r="AS327" s="124"/>
      <c r="AT327" s="142"/>
      <c r="AU327" s="142"/>
      <c r="AV327" s="142"/>
      <c r="AW327" s="142"/>
      <c r="AX327" s="142"/>
      <c r="AY327" s="142"/>
      <c r="AZ327" s="142"/>
      <c r="BB327" s="124"/>
      <c r="BC327" s="124"/>
      <c r="BD327" s="124"/>
      <c r="BE327" s="124"/>
      <c r="BF327" s="124"/>
      <c r="BG327" s="124"/>
      <c r="BH327" s="124"/>
      <c r="BI327" s="142"/>
      <c r="BJ327" s="142"/>
      <c r="BK327" s="142"/>
      <c r="BL327" s="142"/>
      <c r="BM327" s="142"/>
      <c r="BN327" s="142"/>
      <c r="BO327" s="142"/>
      <c r="BQ327" s="124"/>
      <c r="BR327" s="124"/>
      <c r="BU327" s="337"/>
      <c r="BV327" s="337"/>
      <c r="CE327" s="337"/>
      <c r="CF327" s="337"/>
      <c r="CG327" s="342"/>
      <c r="CH327" s="337"/>
      <c r="CI327" s="337"/>
      <c r="CJ327" s="337"/>
      <c r="CK327" s="337"/>
      <c r="CL327" s="337"/>
      <c r="CN327" s="337"/>
    </row>
    <row r="334" ht="12.75">
      <c r="I334" t="s">
        <v>388</v>
      </c>
    </row>
  </sheetData>
  <mergeCells count="1">
    <mergeCell ref="E103:F103"/>
  </mergeCells>
  <dataValidations count="54">
    <dataValidation type="list" allowBlank="1" showInputMessage="1" showErrorMessage="1" sqref="C224 E124 F145 G96:G98 F160:F167 E182 F184:F187 D6 F67 F155 M143 L171 F171 M137 G175:G179 M155 G100 M140 M145:M146 E50 H6 G89 F190:F198">
      <formula1>"Ja,Nej"</formula1>
    </dataValidation>
    <dataValidation type="list" allowBlank="1" showInputMessage="1" showErrorMessage="1" sqref="E219:E220 E14 E91:I91 F33:F48 C175:C176 M29:M30 C178">
      <formula1>"X,-"</formula1>
    </dataValidation>
    <dataValidation type="list" allowBlank="1" showInputMessage="1" showErrorMessage="1" sqref="C225:C226 E215">
      <formula1>"Ja,Delvis,Nej"</formula1>
    </dataValidation>
    <dataValidation type="list" allowBlank="1" showInputMessage="1" showErrorMessage="1" sqref="C227:C240">
      <formula1>"Ja,Delvis,Nej,Finns ej"</formula1>
    </dataValidation>
    <dataValidation type="list" allowBlank="1" showInputMessage="1" showErrorMessage="1" sqref="C79">
      <formula1>$BX$1:$BX$12</formula1>
    </dataValidation>
    <dataValidation type="list" allowBlank="1" showInputMessage="1" showErrorMessage="1" sqref="D134:D135 K116:K119">
      <formula1>$BX$16:$BX$27</formula1>
    </dataValidation>
    <dataValidation type="list" allowBlank="1" showInputMessage="1" showErrorMessage="1" sqref="D294:D295 D298:D301">
      <formula1>"Ja,Nej,Ej klarlagt"</formula1>
    </dataValidation>
    <dataValidation allowBlank="1" showInputMessage="1" showErrorMessage="1" promptTitle="OBS Endast för mätvärde" prompt="Lämna cellen tom om denna E-anv. inte är mätt." sqref="D175:D176 C160:C166 C184:C186 C171 C190:D197 I171 J155 C155"/>
    <dataValidation type="list" allowBlank="1" showInputMessage="1" showErrorMessage="1" sqref="C80">
      <formula1>$BZ$2:$BZ$12</formula1>
    </dataValidation>
    <dataValidation type="list" allowBlank="1" showInputMessage="1" showErrorMessage="1" sqref="I93">
      <formula1>"0%,20%,40%,60%,80%"</formula1>
    </dataValidation>
    <dataValidation type="list" allowBlank="1" showInputMessage="1" showErrorMessage="1" sqref="C75">
      <formula1>"Friligg.,Mellan,Gavel"</formula1>
    </dataValidation>
    <dataValidation type="whole" allowBlank="1" showInputMessage="1" showErrorMessage="1" sqref="C71">
      <formula1>1</formula1>
      <formula2>30</formula2>
    </dataValidation>
    <dataValidation type="whole" allowBlank="1" showInputMessage="1" showErrorMessage="1" sqref="C72">
      <formula1>0</formula1>
      <formula2>20</formula2>
    </dataValidation>
    <dataValidation type="decimal" allowBlank="1" showInputMessage="1" showErrorMessage="1" sqref="C81:C85">
      <formula1>0.5</formula1>
      <formula2>5</formula2>
    </dataValidation>
    <dataValidation type="list" allowBlank="1" showInputMessage="1" showErrorMessage="1" sqref="K100">
      <formula1>"Direktel,Radiator-vattenvärme,Luftvärme,Annat"</formula1>
    </dataValidation>
    <dataValidation type="list" allowBlank="1" showInputMessage="1" showErrorMessage="1" sqref="C108:C111">
      <formula1>$BX$2:$BX$13</formula1>
    </dataValidation>
    <dataValidation type="whole" allowBlank="1" showInputMessage="1" showErrorMessage="1" sqref="F71">
      <formula1>0</formula1>
      <formula2>6</formula2>
    </dataValidation>
    <dataValidation allowBlank="1" showInputMessage="1" showErrorMessage="1" promptTitle="OBS" prompt="Endst för beräknad (fördelad) e-användning. Lämna cellen tom om E-anv. är mätt." sqref="G190:G197"/>
    <dataValidation allowBlank="1" showInputMessage="1" showErrorMessage="1" promptTitle="OBS " prompt="Redovisa area antingen i m2BTA eller BRA - ej båda" sqref="D62 C69"/>
    <dataValidation allowBlank="1" showInputMessage="1" showErrorMessage="1" promptTitle="OBS" prompt="Redovisa årtal med 4 siffror" sqref="C74"/>
    <dataValidation type="list" allowBlank="1" showInputMessage="1" showErrorMessage="1" sqref="Q4 AG4 AV4 BK4">
      <formula1>"N,S"</formula1>
    </dataValidation>
    <dataValidation allowBlank="1" showInputMessage="1" showErrorMessage="1" promptTitle="OBS" prompt="Ange endast årtal i format 4 siffror  &quot;2007&quot;." sqref="C246:C251"/>
    <dataValidation allowBlank="1" showInputMessage="1" showErrorMessage="1" promptTitle="OBS" prompt="Ange endast årtal i format &quot;2007&quot;" sqref="F220"/>
    <dataValidation type="list" allowBlank="1" showInputMessage="1" showErrorMessage="1" sqref="M108:M111">
      <formula1>"NEJ,2,4,6"</formula1>
    </dataValidation>
    <dataValidation type="list" allowBlank="1" showInputMessage="1" showErrorMessage="1" sqref="H116:H119">
      <formula1>"0,1,0,2,0,3,0,4,0,5,0,6,0,7,0,8,0,9,1,0"</formula1>
    </dataValidation>
    <dataValidation type="list" allowBlank="1" showInputMessage="1" showErrorMessage="1" sqref="E116:F119">
      <formula1>"EL,V,-"</formula1>
    </dataValidation>
    <dataValidation type="list" allowBlank="1" showInputMessage="1" showErrorMessage="1" sqref="L108:L111">
      <formula1>"JA,NEJ,-"</formula1>
    </dataValidation>
    <dataValidation type="list" allowBlank="1" showInputMessage="1" showErrorMessage="1" sqref="I108:I111">
      <formula1>"RV,VV,PV,-"</formula1>
    </dataValidation>
    <dataValidation type="list" allowBlank="1" showInputMessage="1" showErrorMessage="1" sqref="K108:K111">
      <formula1>"0,1,0,2,0,3,0,4,0,5,0,6,0,7,0,8,0,9"</formula1>
    </dataValidation>
    <dataValidation type="list" allowBlank="1" showInputMessage="1" showErrorMessage="1" sqref="J108:J111 H108:H111">
      <formula1>"FTX,FT,F,S"</formula1>
    </dataValidation>
    <dataValidation type="list" allowBlank="1" showInputMessage="1" showErrorMessage="1" sqref="D126:D129">
      <formula1>"El,Värme,Värmepump"</formula1>
    </dataValidation>
    <dataValidation type="list" allowBlank="1" showInputMessage="1" showErrorMessage="1" sqref="G116:G119">
      <formula1>"KKR,KKC,KF,KFR,ANNAT"</formula1>
    </dataValidation>
    <dataValidation type="list" allowBlank="1" showInputMessage="1" showErrorMessage="1" sqref="F128:F131">
      <formula1>"0,0,2,0,4,0,6,0,8,1,0"</formula1>
    </dataValidation>
    <dataValidation type="list" allowBlank="1" showInputMessage="1" showErrorMessage="1" sqref="E128:E131 G128:J131">
      <formula1>"Ja,Nej,Oklart"</formula1>
    </dataValidation>
    <dataValidation type="list" allowBlank="1" showInputMessage="1" showErrorMessage="1" sqref="D124">
      <formula1>"El,V"</formula1>
    </dataValidation>
    <dataValidation allowBlank="1" showInputMessage="1" showErrorMessage="1" promptTitle="OBS" prompt="Om fastigheten innehåller en enda byggnad skall areavärdet i cell H58 och C54 vara exakt lika." sqref="H62"/>
    <dataValidation type="list" allowBlank="1" showInputMessage="1" showErrorMessage="1" sqref="G124">
      <formula1>"JA,NEJ,Oklart"</formula1>
    </dataValidation>
    <dataValidation type="list" allowBlank="1" showInputMessage="1" showErrorMessage="1" sqref="J294">
      <formula1>"GP,GV,GT,GK,Oklart"</formula1>
    </dataValidation>
    <dataValidation type="list" allowBlank="1" showInputMessage="1" showErrorMessage="1" sqref="J295">
      <formula1>"T0,T1,T2,T3"</formula1>
    </dataValidation>
    <dataValidation type="list" allowBlank="1" showInputMessage="1" showErrorMessage="1" sqref="J296">
      <formula1>"TRG,TVG"</formula1>
    </dataValidation>
    <dataValidation type="list" allowBlank="1" showInputMessage="1" showErrorMessage="1" sqref="J297">
      <formula1>"V0,V1,V2,V3,VT"</formula1>
    </dataValidation>
    <dataValidation type="list" allowBlank="1" showInputMessage="1" showErrorMessage="1" sqref="J300">
      <formula1>"MN,MF"</formula1>
    </dataValidation>
    <dataValidation type="list" allowBlank="1" showInputMessage="1" showErrorMessage="1" sqref="J301">
      <formula1>"ON,OV,OLF"</formula1>
    </dataValidation>
    <dataValidation type="list" allowBlank="1" showInputMessage="1" showErrorMessage="1" promptTitle="OBS" prompt="Kontrollera att huvudvärmekälla (cell C76) och E-slag värme överensstämmer." sqref="F138:F144">
      <formula1>"Ja,Nej"</formula1>
    </dataValidation>
    <dataValidation allowBlank="1" showInputMessage="1" showErrorMessage="1" promptTitle="OBS" prompt="Om fastigheten innehåller en enda byggnad skall areavärdet i cell H58 och C64 vara exakt lika." sqref="C68"/>
    <dataValidation allowBlank="1" showInputMessage="1" showErrorMessage="1" promptTitle="OBS" prompt="Summa area i cell E112 skall vara samma som cell E113" sqref="E108:E111"/>
    <dataValidation type="list" allowBlank="1" showInputMessage="1" showErrorMessage="1" sqref="M116:M119">
      <formula1>"EU 5,EU7,EU8"</formula1>
    </dataValidation>
    <dataValidation type="list" allowBlank="1" showInputMessage="1" showErrorMessage="1" sqref="G93">
      <formula1>"Ja,Nej,Delvis"</formula1>
    </dataValidation>
    <dataValidation type="list" allowBlank="1" showInputMessage="1" showErrorMessage="1" sqref="E18">
      <formula1>$CC$2:$CC$7</formula1>
    </dataValidation>
    <dataValidation type="list" allowBlank="1" showInputMessage="1" showErrorMessage="1" sqref="E19">
      <formula1>$CC$9:$CC$11</formula1>
    </dataValidation>
    <dataValidation type="list" allowBlank="1" showInputMessage="1" showErrorMessage="1" sqref="C24">
      <formula1>$CC$17:$CC$19</formula1>
    </dataValidation>
    <dataValidation type="list" allowBlank="1" showInputMessage="1" showErrorMessage="1" sqref="C25">
      <formula1>$CC$21:$CC$23</formula1>
    </dataValidation>
    <dataValidation type="list" allowBlank="1" showInputMessage="1" showErrorMessage="1" sqref="C26">
      <formula1>$CC$25:$CC$26</formula1>
    </dataValidation>
    <dataValidation type="list" allowBlank="1" showInputMessage="1" showErrorMessage="1" sqref="E33:E48">
      <formula1>"Finns,Finns delvis,Finns ej"</formula1>
    </dataValidation>
  </dataValidations>
  <printOptions/>
  <pageMargins left="0.5511811023622047" right="0.35433070866141736" top="0.984251968503937" bottom="0.1968503937007874" header="0.5118110236220472" footer="0.5118110236220472"/>
  <pageSetup orientation="portrait" paperSize="9" scale="99"/>
  <rowBreaks count="8" manualBreakCount="8">
    <brk id="49" max="255" man="1"/>
    <brk id="98" max="255" man="1"/>
    <brk id="133" max="255" man="1"/>
    <brk id="182" max="255" man="1"/>
    <brk id="215" max="255" man="1"/>
    <brk id="271" max="85" man="1"/>
    <brk id="290" max="255" man="1"/>
    <brk id="327" max="84" man="1"/>
  </rowBreaks>
  <legacyDrawing r:id="rId2"/>
</worksheet>
</file>

<file path=xl/worksheets/sheet5.xml><?xml version="1.0" encoding="utf-8"?>
<worksheet xmlns="http://schemas.openxmlformats.org/spreadsheetml/2006/main" xmlns:r="http://schemas.openxmlformats.org/officeDocument/2006/relationships">
  <dimension ref="A1:AN136"/>
  <sheetViews>
    <sheetView zoomScaleSheetLayoutView="50" workbookViewId="0" topLeftCell="A48">
      <selection activeCell="E73" sqref="E73:H74"/>
    </sheetView>
  </sheetViews>
  <sheetFormatPr defaultColWidth="11.00390625" defaultRowHeight="12.75"/>
  <cols>
    <col min="1" max="1" width="3.625" style="1" customWidth="1"/>
    <col min="2" max="2" width="11.375" style="11" customWidth="1"/>
    <col min="3" max="3" width="22.625" style="1" customWidth="1"/>
    <col min="4" max="5" width="4.00390625" style="1" customWidth="1"/>
    <col min="6" max="7" width="3.375" style="11" customWidth="1"/>
    <col min="8" max="8" width="4.25390625" style="11" customWidth="1"/>
    <col min="9" max="10" width="4.625" style="11" customWidth="1"/>
    <col min="11" max="11" width="4.375" style="11" customWidth="1"/>
    <col min="12" max="12" width="4.375" style="1" customWidth="1"/>
    <col min="13" max="13" width="24.00390625" style="1" customWidth="1"/>
    <col min="14" max="14" width="21.625" style="1" customWidth="1"/>
    <col min="15" max="28" width="6.875" style="1" customWidth="1"/>
    <col min="29" max="29" width="10.375" style="1" customWidth="1"/>
    <col min="30" max="30" width="13.125" style="1" customWidth="1"/>
    <col min="31" max="31" width="12.125" style="1" customWidth="1"/>
    <col min="32" max="32" width="10.625" style="1" customWidth="1"/>
    <col min="33" max="33" width="11.00390625" style="1" customWidth="1"/>
    <col min="34" max="34" width="6.875" style="1" customWidth="1"/>
    <col min="35" max="35" width="10.75390625" style="1" customWidth="1"/>
    <col min="36" max="36" width="11.25390625" style="1" customWidth="1"/>
    <col min="37" max="38" width="6.875" style="1" customWidth="1"/>
    <col min="39" max="16384" width="10.75390625" style="1" customWidth="1"/>
  </cols>
  <sheetData>
    <row r="1" spans="2:32" ht="15">
      <c r="B1" s="84" t="s">
        <v>270</v>
      </c>
      <c r="C1" s="4">
        <f>A!J3</f>
        <v>0</v>
      </c>
      <c r="D1" s="2"/>
      <c r="E1" s="368"/>
      <c r="F1" s="30"/>
      <c r="G1" s="95" t="s">
        <v>721</v>
      </c>
      <c r="H1" s="282" t="e">
        <f>#REF!</f>
        <v>#REF!</v>
      </c>
      <c r="I1" s="369"/>
      <c r="J1" s="370"/>
      <c r="K1" s="288"/>
      <c r="L1" s="289"/>
      <c r="X1" s="1" t="s">
        <v>379</v>
      </c>
      <c r="AC1" s="167" t="s">
        <v>690</v>
      </c>
      <c r="AD1" s="38"/>
      <c r="AE1" s="3" t="s">
        <v>872</v>
      </c>
      <c r="AF1" s="38" t="s">
        <v>1087</v>
      </c>
    </row>
    <row r="2" spans="2:32" ht="15">
      <c r="B2" s="84" t="s">
        <v>969</v>
      </c>
      <c r="C2" s="4">
        <f>A!J4</f>
        <v>0</v>
      </c>
      <c r="D2" s="2"/>
      <c r="E2" s="368"/>
      <c r="F2" s="30"/>
      <c r="G2" s="95" t="s">
        <v>588</v>
      </c>
      <c r="H2" s="282" t="e">
        <f>#REF!</f>
        <v>#REF!</v>
      </c>
      <c r="I2" s="369"/>
      <c r="J2" s="370"/>
      <c r="K2" s="288"/>
      <c r="L2" s="289"/>
      <c r="X2" s="1" t="s">
        <v>1098</v>
      </c>
      <c r="Y2" s="1" t="s">
        <v>364</v>
      </c>
      <c r="AC2" s="167" t="s">
        <v>177</v>
      </c>
      <c r="AD2" s="168">
        <v>1</v>
      </c>
      <c r="AE2" s="3"/>
      <c r="AF2" s="38" t="s">
        <v>1291</v>
      </c>
    </row>
    <row r="3" spans="2:32" ht="12.75" customHeight="1">
      <c r="B3" s="85"/>
      <c r="C3" s="73"/>
      <c r="D3" s="2"/>
      <c r="E3" s="368"/>
      <c r="F3" s="30"/>
      <c r="G3" s="95" t="s">
        <v>589</v>
      </c>
      <c r="H3" s="282" t="e">
        <f>#REF!</f>
        <v>#REF!</v>
      </c>
      <c r="I3" s="369"/>
      <c r="J3" s="370"/>
      <c r="K3" s="288"/>
      <c r="L3" s="289"/>
      <c r="Y3" s="1" t="s">
        <v>380</v>
      </c>
      <c r="AC3" s="167"/>
      <c r="AD3" s="168">
        <v>2</v>
      </c>
      <c r="AE3" s="3"/>
      <c r="AF3" s="38" t="s">
        <v>873</v>
      </c>
    </row>
    <row r="4" spans="3:32" ht="12.75" customHeight="1">
      <c r="C4" s="2"/>
      <c r="D4" s="2"/>
      <c r="E4" s="368"/>
      <c r="F4" s="30"/>
      <c r="G4" s="95" t="s">
        <v>145</v>
      </c>
      <c r="H4" s="282" t="e">
        <f>#REF!</f>
        <v>#REF!</v>
      </c>
      <c r="I4"/>
      <c r="J4"/>
      <c r="K4"/>
      <c r="L4"/>
      <c r="Y4" s="1" t="s">
        <v>465</v>
      </c>
      <c r="AC4" s="167"/>
      <c r="AD4" s="168">
        <v>3</v>
      </c>
      <c r="AE4" s="3"/>
      <c r="AF4" s="38" t="s">
        <v>1301</v>
      </c>
    </row>
    <row r="5" spans="2:32" ht="12.75" customHeight="1">
      <c r="B5" s="87" t="s">
        <v>723</v>
      </c>
      <c r="D5" s="2"/>
      <c r="E5" s="2"/>
      <c r="F5" s="5"/>
      <c r="G5" s="5"/>
      <c r="H5" s="5"/>
      <c r="I5" s="5"/>
      <c r="J5" s="5"/>
      <c r="K5" s="5"/>
      <c r="L5" s="3"/>
      <c r="M5" s="3"/>
      <c r="AC5" s="167" t="s">
        <v>207</v>
      </c>
      <c r="AD5" s="168" t="s">
        <v>1077</v>
      </c>
      <c r="AE5" s="3"/>
      <c r="AF5" s="38" t="s">
        <v>1292</v>
      </c>
    </row>
    <row r="6" spans="1:32" ht="12.75" customHeight="1">
      <c r="A6" s="25" t="s">
        <v>452</v>
      </c>
      <c r="B6" s="144" t="s">
        <v>638</v>
      </c>
      <c r="C6" s="60"/>
      <c r="D6" s="364" t="s">
        <v>1304</v>
      </c>
      <c r="E6" s="61"/>
      <c r="F6" s="61"/>
      <c r="G6" s="61"/>
      <c r="H6" s="62" t="s">
        <v>903</v>
      </c>
      <c r="I6"/>
      <c r="J6" s="5"/>
      <c r="K6" s="5"/>
      <c r="L6" s="3"/>
      <c r="M6" s="3"/>
      <c r="AC6" s="167"/>
      <c r="AD6" s="168" t="s">
        <v>693</v>
      </c>
      <c r="AE6" s="3"/>
      <c r="AF6" s="38"/>
    </row>
    <row r="7" spans="1:31" ht="12.75" customHeight="1">
      <c r="A7" s="23"/>
      <c r="B7" s="21"/>
      <c r="C7" s="63" t="s">
        <v>894</v>
      </c>
      <c r="D7" s="63" t="s">
        <v>149</v>
      </c>
      <c r="E7" s="63" t="s">
        <v>150</v>
      </c>
      <c r="F7" s="63" t="s">
        <v>24</v>
      </c>
      <c r="G7" s="63" t="s">
        <v>25</v>
      </c>
      <c r="H7" s="64"/>
      <c r="I7"/>
      <c r="J7"/>
      <c r="K7"/>
      <c r="L7" s="3"/>
      <c r="M7" s="3"/>
      <c r="X7" s="1" t="s">
        <v>908</v>
      </c>
      <c r="Y7" s="1" t="s">
        <v>381</v>
      </c>
      <c r="AD7" s="168" t="s">
        <v>1090</v>
      </c>
      <c r="AE7" s="3"/>
    </row>
    <row r="8" spans="1:31" ht="12.75" customHeight="1">
      <c r="A8" s="287"/>
      <c r="B8" s="145" t="s">
        <v>432</v>
      </c>
      <c r="C8" s="297"/>
      <c r="D8" s="15"/>
      <c r="E8" s="182"/>
      <c r="F8" s="182"/>
      <c r="G8" s="182"/>
      <c r="H8" s="287"/>
      <c r="I8"/>
      <c r="J8"/>
      <c r="K8"/>
      <c r="L8"/>
      <c r="Y8" s="1" t="s">
        <v>382</v>
      </c>
      <c r="AC8" s="168"/>
      <c r="AD8" s="1" t="s">
        <v>1292</v>
      </c>
      <c r="AE8" s="43"/>
    </row>
    <row r="9" spans="1:31" ht="12.75" customHeight="1">
      <c r="A9" s="290"/>
      <c r="B9" s="145" t="s">
        <v>1096</v>
      </c>
      <c r="C9" s="297"/>
      <c r="D9" s="15"/>
      <c r="E9" s="182"/>
      <c r="F9" s="182"/>
      <c r="G9" s="182"/>
      <c r="H9" s="287"/>
      <c r="I9"/>
      <c r="J9"/>
      <c r="K9"/>
      <c r="L9"/>
      <c r="Y9" s="1" t="s">
        <v>1292</v>
      </c>
      <c r="AC9" s="168"/>
      <c r="AE9" s="43"/>
    </row>
    <row r="10" spans="1:33" ht="12.75" customHeight="1">
      <c r="A10" s="290"/>
      <c r="B10" s="145" t="s">
        <v>1120</v>
      </c>
      <c r="C10" s="297"/>
      <c r="D10" s="15"/>
      <c r="E10" s="182"/>
      <c r="F10" s="182"/>
      <c r="G10" s="182"/>
      <c r="H10" s="287"/>
      <c r="I10"/>
      <c r="J10"/>
      <c r="K10"/>
      <c r="L10"/>
      <c r="AC10" s="167"/>
      <c r="AD10" s="168"/>
      <c r="AE10" s="43"/>
      <c r="AG10" s="38"/>
    </row>
    <row r="11" spans="1:31" ht="12.75" customHeight="1">
      <c r="A11" s="290"/>
      <c r="B11" s="145" t="s">
        <v>813</v>
      </c>
      <c r="C11" s="297"/>
      <c r="D11" s="15"/>
      <c r="E11" s="182"/>
      <c r="F11" s="182"/>
      <c r="G11" s="182"/>
      <c r="H11" s="287"/>
      <c r="AC11" s="167" t="s">
        <v>1096</v>
      </c>
      <c r="AD11" s="167" t="s">
        <v>1296</v>
      </c>
      <c r="AE11" s="43"/>
    </row>
    <row r="12" spans="1:31" ht="12.75" customHeight="1">
      <c r="A12" s="290"/>
      <c r="B12" s="145" t="s">
        <v>1221</v>
      </c>
      <c r="C12" s="297"/>
      <c r="D12" s="15"/>
      <c r="E12" s="182"/>
      <c r="F12" s="182"/>
      <c r="G12" s="182"/>
      <c r="H12" s="287"/>
      <c r="I12"/>
      <c r="J12"/>
      <c r="K12"/>
      <c r="L12"/>
      <c r="X12" s="1" t="s">
        <v>429</v>
      </c>
      <c r="Y12" s="1" t="s">
        <v>209</v>
      </c>
      <c r="AC12" s="167"/>
      <c r="AD12" s="167" t="s">
        <v>896</v>
      </c>
      <c r="AE12" s="43"/>
    </row>
    <row r="13" spans="1:32" ht="12.75" customHeight="1">
      <c r="A13" s="290"/>
      <c r="B13" s="145" t="s">
        <v>872</v>
      </c>
      <c r="C13" s="297"/>
      <c r="D13" s="15"/>
      <c r="E13" s="182"/>
      <c r="F13" s="182"/>
      <c r="G13" s="182"/>
      <c r="H13" s="287"/>
      <c r="I13"/>
      <c r="J13"/>
      <c r="K13"/>
      <c r="L13"/>
      <c r="Y13" s="1" t="s">
        <v>779</v>
      </c>
      <c r="AC13" s="167"/>
      <c r="AD13" s="167" t="s">
        <v>275</v>
      </c>
      <c r="AE13" s="198" t="s">
        <v>1163</v>
      </c>
      <c r="AF13" s="167" t="s">
        <v>1250</v>
      </c>
    </row>
    <row r="14" spans="1:32" ht="12.75" customHeight="1">
      <c r="A14" s="290"/>
      <c r="B14" s="145" t="s">
        <v>1163</v>
      </c>
      <c r="C14" s="297"/>
      <c r="D14" s="15"/>
      <c r="E14" s="182"/>
      <c r="F14" s="182"/>
      <c r="G14" s="182"/>
      <c r="H14" s="287"/>
      <c r="I14"/>
      <c r="J14"/>
      <c r="K14"/>
      <c r="L14"/>
      <c r="Y14" s="1" t="s">
        <v>584</v>
      </c>
      <c r="AD14" s="1" t="s">
        <v>842</v>
      </c>
      <c r="AE14" s="198"/>
      <c r="AF14" s="167" t="s">
        <v>870</v>
      </c>
    </row>
    <row r="15" spans="1:32" ht="12.75" customHeight="1">
      <c r="A15" s="290"/>
      <c r="B15" s="145" t="s">
        <v>692</v>
      </c>
      <c r="C15" s="297"/>
      <c r="D15" s="15"/>
      <c r="E15" s="182"/>
      <c r="F15" s="182"/>
      <c r="G15" s="182"/>
      <c r="H15" s="287"/>
      <c r="I15"/>
      <c r="J15"/>
      <c r="K15"/>
      <c r="L15"/>
      <c r="Y15" s="1" t="s">
        <v>1292</v>
      </c>
      <c r="AC15" s="167"/>
      <c r="AD15" s="167" t="s">
        <v>1292</v>
      </c>
      <c r="AE15" s="198"/>
      <c r="AF15" s="167" t="s">
        <v>871</v>
      </c>
    </row>
    <row r="16" spans="1:32" ht="12.75" customHeight="1">
      <c r="A16" s="290"/>
      <c r="B16" s="145" t="s">
        <v>1292</v>
      </c>
      <c r="C16" s="297"/>
      <c r="D16" s="15"/>
      <c r="E16" s="182"/>
      <c r="F16" s="182"/>
      <c r="G16" s="182"/>
      <c r="H16" s="287"/>
      <c r="I16"/>
      <c r="J16"/>
      <c r="K16"/>
      <c r="L16"/>
      <c r="AC16" s="167"/>
      <c r="AD16" s="167"/>
      <c r="AE16" s="198"/>
      <c r="AF16" s="1" t="s">
        <v>662</v>
      </c>
    </row>
    <row r="17" spans="1:38" ht="12.75" customHeight="1">
      <c r="A17" s="290"/>
      <c r="B17" s="145" t="s">
        <v>1292</v>
      </c>
      <c r="C17" s="297"/>
      <c r="D17" s="15"/>
      <c r="E17" s="182"/>
      <c r="F17" s="182"/>
      <c r="G17" s="182"/>
      <c r="H17" s="287"/>
      <c r="I17"/>
      <c r="J17"/>
      <c r="K17"/>
      <c r="L17"/>
      <c r="AC17" s="167"/>
      <c r="AD17" s="167"/>
      <c r="AE17" s="198"/>
      <c r="AL17"/>
    </row>
    <row r="18" spans="1:38" ht="12.75" customHeight="1">
      <c r="A18" s="290"/>
      <c r="B18" s="145" t="s">
        <v>1292</v>
      </c>
      <c r="C18" s="297"/>
      <c r="D18" s="15"/>
      <c r="E18" s="182"/>
      <c r="F18" s="182"/>
      <c r="G18" s="182"/>
      <c r="H18" s="287"/>
      <c r="I18"/>
      <c r="J18"/>
      <c r="K18" s="50"/>
      <c r="L18"/>
      <c r="X18" s="1" t="s">
        <v>527</v>
      </c>
      <c r="Y18" s="1" t="s">
        <v>209</v>
      </c>
      <c r="AC18" s="167" t="s">
        <v>1120</v>
      </c>
      <c r="AD18" s="167" t="s">
        <v>499</v>
      </c>
      <c r="AE18" s="198"/>
      <c r="AF18" s="38"/>
      <c r="AL18"/>
    </row>
    <row r="19" spans="1:38" ht="12.75" customHeight="1">
      <c r="A19"/>
      <c r="B19"/>
      <c r="C19"/>
      <c r="D19"/>
      <c r="E19"/>
      <c r="F19"/>
      <c r="G19"/>
      <c r="H19"/>
      <c r="I19"/>
      <c r="J19"/>
      <c r="K19"/>
      <c r="L19"/>
      <c r="Y19" s="1" t="s">
        <v>779</v>
      </c>
      <c r="AC19" s="167"/>
      <c r="AD19" s="167" t="s">
        <v>1223</v>
      </c>
      <c r="AE19" s="3" t="s">
        <v>545</v>
      </c>
      <c r="AF19" s="1" t="s">
        <v>440</v>
      </c>
      <c r="AL19"/>
    </row>
    <row r="20" spans="1:38" ht="12.75" customHeight="1">
      <c r="A20"/>
      <c r="B20" s="87" t="s">
        <v>711</v>
      </c>
      <c r="C20"/>
      <c r="D20"/>
      <c r="E20"/>
      <c r="F20"/>
      <c r="G20"/>
      <c r="H20"/>
      <c r="I20"/>
      <c r="J20"/>
      <c r="K20"/>
      <c r="L20"/>
      <c r="Y20" s="1" t="s">
        <v>584</v>
      </c>
      <c r="AC20" s="167"/>
      <c r="AD20" s="167" t="s">
        <v>1292</v>
      </c>
      <c r="AE20" s="198"/>
      <c r="AF20" s="1" t="s">
        <v>500</v>
      </c>
      <c r="AL20"/>
    </row>
    <row r="21" spans="1:38" ht="12.75" customHeight="1">
      <c r="A21" s="300"/>
      <c r="B21" s="74" t="s">
        <v>1098</v>
      </c>
      <c r="C21" s="290"/>
      <c r="D21" s="290"/>
      <c r="E21" s="290"/>
      <c r="F21" s="290"/>
      <c r="G21" s="290"/>
      <c r="H21" s="290"/>
      <c r="I21"/>
      <c r="J21"/>
      <c r="K21"/>
      <c r="L21"/>
      <c r="Y21" s="1" t="s">
        <v>1292</v>
      </c>
      <c r="AC21" s="167"/>
      <c r="AD21" s="167"/>
      <c r="AE21" s="198"/>
      <c r="AF21" s="1" t="s">
        <v>640</v>
      </c>
      <c r="AL21"/>
    </row>
    <row r="22" spans="1:38" ht="12.75" customHeight="1">
      <c r="A22" s="300"/>
      <c r="B22" s="65" t="s">
        <v>908</v>
      </c>
      <c r="C22" s="290"/>
      <c r="D22" s="307"/>
      <c r="E22" s="307"/>
      <c r="F22" s="307"/>
      <c r="G22" s="307"/>
      <c r="H22" s="307"/>
      <c r="I22"/>
      <c r="J22"/>
      <c r="K22"/>
      <c r="L22"/>
      <c r="M22"/>
      <c r="AA22" s="167"/>
      <c r="AB22"/>
      <c r="AE22" s="198"/>
      <c r="AF22" s="1" t="s">
        <v>676</v>
      </c>
      <c r="AL22"/>
    </row>
    <row r="23" spans="1:32" ht="12.75" customHeight="1">
      <c r="A23" s="300"/>
      <c r="B23" s="65" t="s">
        <v>429</v>
      </c>
      <c r="C23" s="307"/>
      <c r="D23" s="307"/>
      <c r="E23" s="307"/>
      <c r="F23" s="307"/>
      <c r="G23" s="307"/>
      <c r="H23" s="307"/>
      <c r="I23"/>
      <c r="J23"/>
      <c r="K23"/>
      <c r="L23"/>
      <c r="M23"/>
      <c r="N23"/>
      <c r="O23"/>
      <c r="P23"/>
      <c r="Q23"/>
      <c r="R23"/>
      <c r="S23"/>
      <c r="T23"/>
      <c r="U23"/>
      <c r="V23"/>
      <c r="W23"/>
      <c r="X23"/>
      <c r="Y23"/>
      <c r="Z23"/>
      <c r="AA23" s="167"/>
      <c r="AB23"/>
      <c r="AC23" s="167" t="s">
        <v>813</v>
      </c>
      <c r="AD23" s="167" t="s">
        <v>661</v>
      </c>
      <c r="AE23" s="198"/>
      <c r="AF23" s="1" t="s">
        <v>1292</v>
      </c>
    </row>
    <row r="24" spans="1:31" ht="12.75" customHeight="1">
      <c r="A24" s="300"/>
      <c r="B24" s="65" t="s">
        <v>265</v>
      </c>
      <c r="C24" s="307"/>
      <c r="D24" s="307"/>
      <c r="E24" s="307"/>
      <c r="F24" s="307"/>
      <c r="G24" s="307"/>
      <c r="H24" s="307"/>
      <c r="I24"/>
      <c r="J24"/>
      <c r="K24"/>
      <c r="L24"/>
      <c r="M24"/>
      <c r="N24"/>
      <c r="O24"/>
      <c r="P24"/>
      <c r="Q24"/>
      <c r="R24"/>
      <c r="S24"/>
      <c r="T24"/>
      <c r="U24"/>
      <c r="V24"/>
      <c r="W24"/>
      <c r="X24" s="38" t="s">
        <v>281</v>
      </c>
      <c r="Y24" s="38" t="s">
        <v>440</v>
      </c>
      <c r="Z24"/>
      <c r="AA24"/>
      <c r="AB24"/>
      <c r="AC24" s="167"/>
      <c r="AD24" s="167" t="s">
        <v>275</v>
      </c>
      <c r="AE24" s="198"/>
    </row>
    <row r="25" spans="1:31" ht="12.75" customHeight="1">
      <c r="A25" s="290"/>
      <c r="B25" s="190" t="s">
        <v>710</v>
      </c>
      <c r="C25" s="307"/>
      <c r="D25" s="307"/>
      <c r="E25" s="307"/>
      <c r="F25" s="307"/>
      <c r="G25" s="307"/>
      <c r="H25" s="307"/>
      <c r="I25"/>
      <c r="J25"/>
      <c r="K25"/>
      <c r="L25"/>
      <c r="M25"/>
      <c r="N25"/>
      <c r="O25"/>
      <c r="P25"/>
      <c r="Q25"/>
      <c r="R25"/>
      <c r="S25"/>
      <c r="T25"/>
      <c r="U25"/>
      <c r="V25"/>
      <c r="W25"/>
      <c r="X25" s="38"/>
      <c r="Y25" s="38" t="s">
        <v>282</v>
      </c>
      <c r="Z25"/>
      <c r="AA25"/>
      <c r="AB25"/>
      <c r="AC25" s="167"/>
      <c r="AD25" s="167" t="s">
        <v>841</v>
      </c>
      <c r="AE25" s="198"/>
    </row>
    <row r="26" spans="1:31" ht="12.75" customHeight="1">
      <c r="A26" s="290"/>
      <c r="B26" s="65" t="s">
        <v>1393</v>
      </c>
      <c r="C26" s="307"/>
      <c r="D26" s="307"/>
      <c r="E26" s="307"/>
      <c r="F26" s="307"/>
      <c r="G26" s="307"/>
      <c r="H26" s="307"/>
      <c r="I26"/>
      <c r="J26"/>
      <c r="K26"/>
      <c r="L26"/>
      <c r="M26"/>
      <c r="N26"/>
      <c r="O26"/>
      <c r="P26"/>
      <c r="Q26"/>
      <c r="R26"/>
      <c r="S26"/>
      <c r="T26"/>
      <c r="U26"/>
      <c r="V26"/>
      <c r="W26"/>
      <c r="X26" s="38"/>
      <c r="Y26" s="38" t="s">
        <v>489</v>
      </c>
      <c r="Z26"/>
      <c r="AA26"/>
      <c r="AB26"/>
      <c r="AC26" s="167"/>
      <c r="AD26" s="167" t="s">
        <v>842</v>
      </c>
      <c r="AE26" s="198" t="s">
        <v>1078</v>
      </c>
    </row>
    <row r="27" spans="1:30" ht="12.75" customHeight="1">
      <c r="A27" s="300"/>
      <c r="B27" s="65" t="s">
        <v>1292</v>
      </c>
      <c r="C27" s="307"/>
      <c r="D27" s="307"/>
      <c r="E27" s="307"/>
      <c r="F27" s="307"/>
      <c r="G27" s="307"/>
      <c r="H27" s="307"/>
      <c r="I27"/>
      <c r="J27"/>
      <c r="K27"/>
      <c r="L27"/>
      <c r="M27"/>
      <c r="N27"/>
      <c r="O27"/>
      <c r="P27"/>
      <c r="Q27"/>
      <c r="R27"/>
      <c r="S27"/>
      <c r="T27"/>
      <c r="U27"/>
      <c r="V27"/>
      <c r="W27"/>
      <c r="X27" s="38"/>
      <c r="Y27" s="38" t="s">
        <v>1292</v>
      </c>
      <c r="Z27"/>
      <c r="AA27"/>
      <c r="AB27"/>
      <c r="AC27" s="167" t="s">
        <v>1292</v>
      </c>
      <c r="AD27" s="167"/>
    </row>
    <row r="28" spans="1:30" ht="12.75" customHeight="1">
      <c r="A28"/>
      <c r="B28"/>
      <c r="C28"/>
      <c r="D28"/>
      <c r="E28"/>
      <c r="F28"/>
      <c r="G28"/>
      <c r="H28"/>
      <c r="I28"/>
      <c r="J28"/>
      <c r="K28" s="38"/>
      <c r="L28"/>
      <c r="M28"/>
      <c r="N28"/>
      <c r="O28"/>
      <c r="P28"/>
      <c r="Q28"/>
      <c r="R28"/>
      <c r="S28"/>
      <c r="T28"/>
      <c r="U28"/>
      <c r="V28"/>
      <c r="W28"/>
      <c r="X28"/>
      <c r="Y28"/>
      <c r="Z28"/>
      <c r="AA28"/>
      <c r="AB28" s="167"/>
      <c r="AC28" s="167"/>
      <c r="AD28" s="167"/>
    </row>
    <row r="29" spans="1:30" ht="12.75" customHeight="1">
      <c r="A29" s="173" t="s">
        <v>452</v>
      </c>
      <c r="B29" s="41" t="s">
        <v>892</v>
      </c>
      <c r="C29" s="49"/>
      <c r="D29" s="49"/>
      <c r="E29"/>
      <c r="F29"/>
      <c r="G29"/>
      <c r="H29"/>
      <c r="I29"/>
      <c r="J29"/>
      <c r="K29" s="38"/>
      <c r="L29"/>
      <c r="M29"/>
      <c r="N29"/>
      <c r="O29"/>
      <c r="P29"/>
      <c r="Q29"/>
      <c r="R29"/>
      <c r="S29"/>
      <c r="T29"/>
      <c r="U29"/>
      <c r="V29"/>
      <c r="W29"/>
      <c r="X29"/>
      <c r="Y29"/>
      <c r="Z29"/>
      <c r="AA29"/>
      <c r="AB29" s="167"/>
      <c r="AC29" s="167"/>
      <c r="AD29" s="167"/>
    </row>
    <row r="30" spans="1:30" ht="12.75" customHeight="1">
      <c r="A30" s="290"/>
      <c r="B30" s="285"/>
      <c r="C30" s="170"/>
      <c r="D30" s="180"/>
      <c r="E30" s="49"/>
      <c r="F30"/>
      <c r="G30"/>
      <c r="H30"/>
      <c r="I30"/>
      <c r="J30"/>
      <c r="K30" s="38"/>
      <c r="L30"/>
      <c r="M30"/>
      <c r="N30"/>
      <c r="O30"/>
      <c r="P30"/>
      <c r="Q30"/>
      <c r="R30"/>
      <c r="S30"/>
      <c r="T30"/>
      <c r="U30"/>
      <c r="V30"/>
      <c r="W30"/>
      <c r="X30"/>
      <c r="Y30"/>
      <c r="Z30"/>
      <c r="AA30"/>
      <c r="AB30" s="167"/>
      <c r="AC30" s="167" t="s">
        <v>1247</v>
      </c>
      <c r="AD30" s="167" t="s">
        <v>388</v>
      </c>
    </row>
    <row r="31" spans="1:29" ht="12.75" customHeight="1">
      <c r="A31" s="290"/>
      <c r="B31" s="285"/>
      <c r="C31" s="170"/>
      <c r="D31" s="180"/>
      <c r="E31" s="177"/>
      <c r="F31"/>
      <c r="G31"/>
      <c r="H31"/>
      <c r="I31"/>
      <c r="J31"/>
      <c r="K31" s="38"/>
      <c r="L31"/>
      <c r="M31"/>
      <c r="N31"/>
      <c r="O31"/>
      <c r="P31"/>
      <c r="Q31"/>
      <c r="R31"/>
      <c r="S31"/>
      <c r="T31"/>
      <c r="U31"/>
      <c r="V31"/>
      <c r="W31"/>
      <c r="X31"/>
      <c r="Y31"/>
      <c r="Z31"/>
      <c r="AA31"/>
      <c r="AB31" s="167" t="s">
        <v>1221</v>
      </c>
      <c r="AC31" s="167" t="s">
        <v>1331</v>
      </c>
    </row>
    <row r="32" spans="1:33" ht="12.75" customHeight="1">
      <c r="A32" s="290"/>
      <c r="B32" s="285"/>
      <c r="C32" s="170"/>
      <c r="D32" s="180"/>
      <c r="E32" s="177"/>
      <c r="F32"/>
      <c r="G32"/>
      <c r="H32"/>
      <c r="I32"/>
      <c r="J32"/>
      <c r="K32" s="38"/>
      <c r="L32"/>
      <c r="M32"/>
      <c r="AA32" s="167"/>
      <c r="AB32" s="167"/>
      <c r="AC32" s="167" t="s">
        <v>1332</v>
      </c>
      <c r="AD32"/>
      <c r="AE32"/>
      <c r="AF32"/>
      <c r="AG32"/>
    </row>
    <row r="33" spans="1:29" ht="12.75" customHeight="1">
      <c r="A33" s="290"/>
      <c r="B33" s="285"/>
      <c r="C33" s="170"/>
      <c r="D33" s="180"/>
      <c r="E33" s="177"/>
      <c r="K33" s="38"/>
      <c r="AA33" s="167"/>
      <c r="AB33" s="167"/>
      <c r="AC33" s="167" t="s">
        <v>1249</v>
      </c>
    </row>
    <row r="34" spans="1:29" ht="12.75" customHeight="1">
      <c r="A34" s="290"/>
      <c r="B34" s="285"/>
      <c r="C34" s="170"/>
      <c r="D34" s="180"/>
      <c r="E34" s="177"/>
      <c r="K34" s="38"/>
      <c r="AA34" s="167"/>
      <c r="AC34" s="167" t="s">
        <v>1292</v>
      </c>
    </row>
    <row r="35" spans="1:29" ht="12.75" customHeight="1">
      <c r="A35" s="290"/>
      <c r="B35" s="285"/>
      <c r="C35" s="170"/>
      <c r="D35" s="180"/>
      <c r="K35" s="38"/>
      <c r="AA35" s="38"/>
      <c r="AC35" t="s">
        <v>1292</v>
      </c>
    </row>
    <row r="36" spans="1:28" ht="12.75" customHeight="1">
      <c r="A36" s="290"/>
      <c r="B36" s="285"/>
      <c r="C36" s="170"/>
      <c r="D36" s="180"/>
      <c r="K36" s="38"/>
      <c r="AB36" s="167"/>
    </row>
    <row r="37" spans="2:28" ht="12.75">
      <c r="B37" s="87" t="s">
        <v>895</v>
      </c>
      <c r="J37" s="53" t="s">
        <v>1219</v>
      </c>
      <c r="K37" s="38"/>
      <c r="AB37" s="38"/>
    </row>
    <row r="38" spans="1:14" ht="15">
      <c r="A38" s="25"/>
      <c r="B38" s="94" t="s">
        <v>638</v>
      </c>
      <c r="C38" s="60"/>
      <c r="D38" s="364" t="s">
        <v>1304</v>
      </c>
      <c r="E38" s="61"/>
      <c r="F38" s="61"/>
      <c r="G38" s="61"/>
      <c r="H38" s="62" t="s">
        <v>903</v>
      </c>
      <c r="I38" s="140"/>
      <c r="J38" s="30" t="s">
        <v>933</v>
      </c>
      <c r="K38" s="30"/>
      <c r="L38" s="46"/>
      <c r="M38" s="175" t="s">
        <v>753</v>
      </c>
      <c r="N38" s="27"/>
    </row>
    <row r="39" spans="1:14" ht="15">
      <c r="A39" s="23"/>
      <c r="B39" s="34"/>
      <c r="C39" s="63" t="s">
        <v>787</v>
      </c>
      <c r="D39" s="63" t="s">
        <v>149</v>
      </c>
      <c r="E39" s="63" t="s">
        <v>150</v>
      </c>
      <c r="F39" s="63" t="s">
        <v>24</v>
      </c>
      <c r="G39" s="63" t="s">
        <v>25</v>
      </c>
      <c r="H39" s="64"/>
      <c r="I39" s="188" t="s">
        <v>375</v>
      </c>
      <c r="J39" s="188" t="s">
        <v>674</v>
      </c>
      <c r="K39" s="188" t="s">
        <v>651</v>
      </c>
      <c r="L39" s="188" t="s">
        <v>674</v>
      </c>
      <c r="M39" s="199" t="s">
        <v>722</v>
      </c>
      <c r="N39" s="114" t="s">
        <v>534</v>
      </c>
    </row>
    <row r="40" spans="1:26" ht="12" customHeight="1">
      <c r="A40" s="287"/>
      <c r="B40" s="99" t="s">
        <v>177</v>
      </c>
      <c r="C40" s="286"/>
      <c r="D40" s="182"/>
      <c r="E40" s="281"/>
      <c r="F40" s="205"/>
      <c r="G40" s="205"/>
      <c r="H40" s="300"/>
      <c r="I40" s="200" t="s">
        <v>1177</v>
      </c>
      <c r="J40" s="299"/>
      <c r="K40" s="13" t="s">
        <v>876</v>
      </c>
      <c r="L40" s="299"/>
      <c r="M40" s="14" t="s">
        <v>1036</v>
      </c>
      <c r="N40" s="14" t="s">
        <v>566</v>
      </c>
      <c r="O40" s="365"/>
      <c r="P40" s="365"/>
      <c r="Q40" s="365"/>
      <c r="R40" s="365"/>
      <c r="S40" s="365"/>
      <c r="T40" s="365"/>
      <c r="U40" s="365"/>
      <c r="V40" s="365"/>
      <c r="W40" s="365"/>
      <c r="X40" s="365"/>
      <c r="Y40" s="365"/>
      <c r="Z40" s="365"/>
    </row>
    <row r="41" spans="1:27" ht="12.75">
      <c r="A41" s="287"/>
      <c r="B41" s="145" t="s">
        <v>1046</v>
      </c>
      <c r="C41" s="298"/>
      <c r="D41" s="182"/>
      <c r="E41" s="281"/>
      <c r="F41" s="205"/>
      <c r="G41" s="205"/>
      <c r="H41" s="300"/>
      <c r="I41" s="176" t="s">
        <v>1177</v>
      </c>
      <c r="J41" s="146"/>
      <c r="K41" s="14" t="s">
        <v>1177</v>
      </c>
      <c r="L41" s="146"/>
      <c r="M41" s="14" t="s">
        <v>1208</v>
      </c>
      <c r="N41" s="14" t="s">
        <v>1208</v>
      </c>
      <c r="O41" s="89"/>
      <c r="P41" s="89"/>
      <c r="Q41" s="89"/>
      <c r="R41" s="89"/>
      <c r="S41" s="89"/>
      <c r="T41" s="89"/>
      <c r="U41" s="89"/>
      <c r="V41" s="89"/>
      <c r="W41" s="89"/>
      <c r="X41" s="89"/>
      <c r="Y41" s="89"/>
      <c r="Z41" s="89"/>
      <c r="AA41" s="38"/>
    </row>
    <row r="42" spans="1:27" ht="12.75">
      <c r="A42" s="287"/>
      <c r="B42" s="145" t="s">
        <v>1145</v>
      </c>
      <c r="C42" s="297"/>
      <c r="D42" s="15"/>
      <c r="E42" s="281"/>
      <c r="F42" s="205"/>
      <c r="G42" s="205"/>
      <c r="H42" s="300"/>
      <c r="I42" s="8" t="s">
        <v>1177</v>
      </c>
      <c r="J42" s="300"/>
      <c r="K42" s="7"/>
      <c r="L42" s="300"/>
      <c r="M42" s="14" t="s">
        <v>535</v>
      </c>
      <c r="N42" s="36" t="s">
        <v>876</v>
      </c>
      <c r="O42" s="365"/>
      <c r="P42" s="365"/>
      <c r="Q42" s="365"/>
      <c r="R42" s="365"/>
      <c r="S42" s="365"/>
      <c r="T42" s="365"/>
      <c r="U42" s="365"/>
      <c r="V42" s="365"/>
      <c r="W42" s="365"/>
      <c r="X42" s="365"/>
      <c r="Y42" s="365"/>
      <c r="Z42" s="365"/>
      <c r="AA42" s="38"/>
    </row>
    <row r="43" spans="1:28" ht="12.75">
      <c r="A43" s="287"/>
      <c r="B43" s="145" t="s">
        <v>458</v>
      </c>
      <c r="C43" s="297"/>
      <c r="D43" s="15"/>
      <c r="E43" s="281"/>
      <c r="F43" s="205"/>
      <c r="G43" s="205"/>
      <c r="H43" s="300"/>
      <c r="I43" s="8"/>
      <c r="J43" s="300"/>
      <c r="K43" s="7" t="s">
        <v>1177</v>
      </c>
      <c r="L43" s="300"/>
      <c r="M43" s="14" t="s">
        <v>536</v>
      </c>
      <c r="N43" s="57" t="s">
        <v>992</v>
      </c>
      <c r="O43" s="366"/>
      <c r="P43" s="366"/>
      <c r="Q43" s="366"/>
      <c r="R43" s="366"/>
      <c r="S43" s="366"/>
      <c r="T43" s="366"/>
      <c r="U43" s="366"/>
      <c r="V43" s="366"/>
      <c r="W43" s="366"/>
      <c r="X43" s="366"/>
      <c r="Y43" s="366"/>
      <c r="Z43" s="366"/>
      <c r="AA43" s="38"/>
      <c r="AB43" s="83"/>
    </row>
    <row r="44" spans="1:28" ht="12.75">
      <c r="A44" s="287"/>
      <c r="B44" s="145" t="s">
        <v>695</v>
      </c>
      <c r="C44" s="297"/>
      <c r="D44" s="15"/>
      <c r="E44" s="281"/>
      <c r="F44" s="205"/>
      <c r="G44" s="205"/>
      <c r="H44" s="300"/>
      <c r="I44" s="8" t="s">
        <v>1177</v>
      </c>
      <c r="J44" s="300"/>
      <c r="K44" s="7" t="s">
        <v>1177</v>
      </c>
      <c r="L44" s="300"/>
      <c r="M44" s="14" t="s">
        <v>820</v>
      </c>
      <c r="N44" s="14" t="s">
        <v>993</v>
      </c>
      <c r="O44" s="89"/>
      <c r="P44" s="89"/>
      <c r="Q44" s="89"/>
      <c r="R44" s="89"/>
      <c r="S44" s="89"/>
      <c r="T44" s="89"/>
      <c r="U44" s="89"/>
      <c r="V44" s="89"/>
      <c r="W44" s="89"/>
      <c r="X44" s="89"/>
      <c r="Y44" s="89"/>
      <c r="Z44" s="89"/>
      <c r="AA44" s="38"/>
      <c r="AB44" s="83"/>
    </row>
    <row r="45" spans="1:29" ht="12.75">
      <c r="A45" s="287"/>
      <c r="B45" s="145" t="s">
        <v>1221</v>
      </c>
      <c r="C45" s="297"/>
      <c r="D45" s="15"/>
      <c r="E45" s="281"/>
      <c r="F45" s="205"/>
      <c r="G45" s="205"/>
      <c r="H45" s="300"/>
      <c r="I45" s="8" t="s">
        <v>1177</v>
      </c>
      <c r="J45" s="300"/>
      <c r="K45" s="7" t="s">
        <v>1177</v>
      </c>
      <c r="L45" s="300"/>
      <c r="M45" s="14" t="s">
        <v>797</v>
      </c>
      <c r="N45" s="57" t="s">
        <v>443</v>
      </c>
      <c r="O45" s="366"/>
      <c r="P45" s="366"/>
      <c r="Q45" s="366"/>
      <c r="R45" s="366"/>
      <c r="S45" s="366"/>
      <c r="T45" s="366"/>
      <c r="U45" s="366"/>
      <c r="V45" s="366"/>
      <c r="W45" s="366"/>
      <c r="X45" s="366"/>
      <c r="Y45" s="366"/>
      <c r="Z45" s="366"/>
      <c r="AA45" s="38"/>
      <c r="AB45" s="83"/>
      <c r="AC45" s="83"/>
    </row>
    <row r="46" spans="1:29" ht="12.75">
      <c r="A46" s="287"/>
      <c r="B46" s="145" t="s">
        <v>872</v>
      </c>
      <c r="C46" s="297"/>
      <c r="D46" s="15"/>
      <c r="E46" s="281"/>
      <c r="F46" s="205"/>
      <c r="G46" s="205"/>
      <c r="H46" s="300"/>
      <c r="I46" s="8" t="s">
        <v>1177</v>
      </c>
      <c r="J46" s="300"/>
      <c r="K46" s="7" t="s">
        <v>1177</v>
      </c>
      <c r="L46" s="300"/>
      <c r="M46" s="14" t="s">
        <v>797</v>
      </c>
      <c r="N46" s="57" t="s">
        <v>443</v>
      </c>
      <c r="O46" s="366"/>
      <c r="P46" s="366"/>
      <c r="Q46" s="366"/>
      <c r="R46" s="366"/>
      <c r="S46" s="366"/>
      <c r="T46" s="366"/>
      <c r="U46" s="366"/>
      <c r="V46" s="366"/>
      <c r="W46" s="366"/>
      <c r="X46" s="366"/>
      <c r="Y46" s="366"/>
      <c r="Z46" s="366"/>
      <c r="AB46" s="38"/>
      <c r="AC46" s="83"/>
    </row>
    <row r="47" spans="1:29" ht="12.75">
      <c r="A47" s="287"/>
      <c r="B47" s="145" t="s">
        <v>843</v>
      </c>
      <c r="C47" s="297"/>
      <c r="D47" s="15"/>
      <c r="E47" s="281"/>
      <c r="F47" s="205"/>
      <c r="G47" s="205"/>
      <c r="H47" s="300"/>
      <c r="I47" s="8" t="s">
        <v>1177</v>
      </c>
      <c r="J47" s="300"/>
      <c r="K47" s="7"/>
      <c r="L47" s="300"/>
      <c r="M47" s="14" t="s">
        <v>974</v>
      </c>
      <c r="N47" s="57" t="s">
        <v>1204</v>
      </c>
      <c r="O47" s="366"/>
      <c r="P47" s="366"/>
      <c r="Q47" s="366"/>
      <c r="R47" s="366"/>
      <c r="S47" s="366"/>
      <c r="T47" s="366"/>
      <c r="U47" s="366"/>
      <c r="V47" s="366"/>
      <c r="W47" s="366"/>
      <c r="X47" s="366"/>
      <c r="Y47" s="366"/>
      <c r="Z47" s="366"/>
      <c r="AB47" s="38"/>
      <c r="AC47" s="38"/>
    </row>
    <row r="48" spans="1:29" ht="12.75" customHeight="1">
      <c r="A48" s="287"/>
      <c r="B48" s="145" t="s">
        <v>844</v>
      </c>
      <c r="C48" s="297"/>
      <c r="D48" s="15"/>
      <c r="E48" s="281"/>
      <c r="F48" s="205"/>
      <c r="G48" s="205"/>
      <c r="H48" s="300"/>
      <c r="I48" s="8" t="s">
        <v>876</v>
      </c>
      <c r="J48" s="300"/>
      <c r="K48" s="7"/>
      <c r="L48" s="300"/>
      <c r="M48" s="14" t="s">
        <v>664</v>
      </c>
      <c r="N48" s="14" t="s">
        <v>664</v>
      </c>
      <c r="O48" s="89"/>
      <c r="P48" s="89"/>
      <c r="Q48" s="89"/>
      <c r="R48" s="89"/>
      <c r="S48" s="89"/>
      <c r="T48" s="89"/>
      <c r="U48" s="89"/>
      <c r="V48" s="89"/>
      <c r="W48" s="89"/>
      <c r="X48" s="89"/>
      <c r="Y48" s="89"/>
      <c r="Z48" s="89"/>
      <c r="AB48" s="38"/>
      <c r="AC48" s="38"/>
    </row>
    <row r="49" spans="1:31" ht="12.75" customHeight="1">
      <c r="A49" s="287"/>
      <c r="B49" s="145" t="s">
        <v>694</v>
      </c>
      <c r="C49" s="297"/>
      <c r="D49" s="15"/>
      <c r="E49" s="281"/>
      <c r="F49" s="205"/>
      <c r="G49" s="205"/>
      <c r="H49" s="300"/>
      <c r="I49" s="8" t="s">
        <v>1177</v>
      </c>
      <c r="J49" s="300"/>
      <c r="K49" s="7"/>
      <c r="L49" s="300"/>
      <c r="M49" s="14" t="s">
        <v>1036</v>
      </c>
      <c r="N49" s="82" t="s">
        <v>1036</v>
      </c>
      <c r="O49" s="283"/>
      <c r="P49" s="283"/>
      <c r="Q49" s="283"/>
      <c r="R49" s="283"/>
      <c r="S49" s="283"/>
      <c r="T49" s="283"/>
      <c r="U49" s="283"/>
      <c r="V49" s="283"/>
      <c r="W49" s="283"/>
      <c r="X49" s="283"/>
      <c r="Y49" s="283"/>
      <c r="Z49" s="283"/>
      <c r="AB49" s="38"/>
      <c r="AC49" s="38"/>
      <c r="AE49" s="38"/>
    </row>
    <row r="50" spans="1:31" ht="12.75" customHeight="1">
      <c r="A50" s="287"/>
      <c r="B50" s="145" t="s">
        <v>1163</v>
      </c>
      <c r="C50" s="297"/>
      <c r="D50" s="15"/>
      <c r="E50" s="281"/>
      <c r="F50" s="205"/>
      <c r="G50" s="205"/>
      <c r="H50" s="300"/>
      <c r="I50" s="8" t="s">
        <v>1177</v>
      </c>
      <c r="J50" s="300"/>
      <c r="K50" s="7"/>
      <c r="L50" s="300"/>
      <c r="M50" s="14" t="s">
        <v>1333</v>
      </c>
      <c r="N50" s="14" t="s">
        <v>1333</v>
      </c>
      <c r="O50" s="89"/>
      <c r="P50" s="89"/>
      <c r="Q50" s="89"/>
      <c r="R50" s="89"/>
      <c r="S50" s="89"/>
      <c r="T50" s="89"/>
      <c r="U50" s="89"/>
      <c r="V50" s="89"/>
      <c r="W50" s="89"/>
      <c r="X50" s="89"/>
      <c r="Y50" s="89"/>
      <c r="Z50" s="89"/>
      <c r="AC50" s="38"/>
      <c r="AE50" s="38"/>
    </row>
    <row r="51" spans="1:31" ht="12.75" customHeight="1">
      <c r="A51" s="287"/>
      <c r="B51" s="145" t="s">
        <v>662</v>
      </c>
      <c r="C51" s="297"/>
      <c r="D51" s="15"/>
      <c r="E51" s="281"/>
      <c r="F51" s="205"/>
      <c r="G51" s="205"/>
      <c r="H51" s="300"/>
      <c r="I51" s="8" t="s">
        <v>1177</v>
      </c>
      <c r="J51" s="300"/>
      <c r="K51" s="7" t="s">
        <v>1177</v>
      </c>
      <c r="L51" s="300"/>
      <c r="M51" s="14" t="s">
        <v>769</v>
      </c>
      <c r="N51" s="82" t="s">
        <v>1334</v>
      </c>
      <c r="O51" s="283"/>
      <c r="P51" s="283"/>
      <c r="Q51" s="283"/>
      <c r="R51" s="283"/>
      <c r="S51" s="283"/>
      <c r="T51" s="283"/>
      <c r="U51" s="283"/>
      <c r="V51" s="283"/>
      <c r="W51" s="283"/>
      <c r="X51" s="283"/>
      <c r="Y51" s="283"/>
      <c r="Z51" s="283"/>
      <c r="AD51" s="38"/>
      <c r="AE51" s="38"/>
    </row>
    <row r="52" spans="1:31" ht="12.75" customHeight="1">
      <c r="A52" s="287"/>
      <c r="B52" s="145" t="s">
        <v>688</v>
      </c>
      <c r="C52" s="297"/>
      <c r="D52" s="15"/>
      <c r="E52" s="281"/>
      <c r="F52" s="205"/>
      <c r="G52" s="205"/>
      <c r="H52" s="300"/>
      <c r="I52" s="8" t="s">
        <v>1177</v>
      </c>
      <c r="J52" s="300"/>
      <c r="K52" s="7"/>
      <c r="L52" s="300"/>
      <c r="M52" s="14" t="s">
        <v>924</v>
      </c>
      <c r="N52" s="14" t="s">
        <v>923</v>
      </c>
      <c r="O52" s="89"/>
      <c r="P52" s="89"/>
      <c r="Q52" s="89"/>
      <c r="R52" s="89"/>
      <c r="S52" s="89"/>
      <c r="T52" s="89"/>
      <c r="U52" s="89"/>
      <c r="V52" s="89"/>
      <c r="W52" s="89"/>
      <c r="X52" s="89"/>
      <c r="Y52" s="89"/>
      <c r="Z52" s="89"/>
      <c r="AD52" s="38"/>
      <c r="AE52" s="38"/>
    </row>
    <row r="53" spans="1:30" ht="12.75" customHeight="1">
      <c r="A53" s="287"/>
      <c r="B53" s="145" t="s">
        <v>1292</v>
      </c>
      <c r="C53" s="297"/>
      <c r="D53" s="15"/>
      <c r="E53" s="281"/>
      <c r="F53" s="205"/>
      <c r="G53" s="205"/>
      <c r="H53" s="300"/>
      <c r="I53" s="8" t="s">
        <v>1177</v>
      </c>
      <c r="J53" s="300"/>
      <c r="K53" s="7"/>
      <c r="L53" s="300"/>
      <c r="M53" s="14"/>
      <c r="N53" s="82" t="s">
        <v>652</v>
      </c>
      <c r="O53" s="283"/>
      <c r="P53" s="283"/>
      <c r="Q53" s="283"/>
      <c r="R53" s="283"/>
      <c r="S53" s="283"/>
      <c r="T53" s="283"/>
      <c r="U53" s="283"/>
      <c r="V53" s="283"/>
      <c r="W53" s="283"/>
      <c r="X53" s="283"/>
      <c r="Y53" s="283"/>
      <c r="Z53" s="283"/>
      <c r="AD53" s="38"/>
    </row>
    <row r="54" spans="1:31" ht="12.75" customHeight="1">
      <c r="A54" s="287"/>
      <c r="B54" s="145" t="s">
        <v>1292</v>
      </c>
      <c r="C54" s="297"/>
      <c r="D54" s="15"/>
      <c r="E54" s="281"/>
      <c r="F54" s="205"/>
      <c r="G54" s="205"/>
      <c r="H54" s="300"/>
      <c r="I54" s="8" t="s">
        <v>1177</v>
      </c>
      <c r="J54" s="300"/>
      <c r="K54" s="7"/>
      <c r="L54" s="300"/>
      <c r="M54" s="14"/>
      <c r="N54" s="82" t="s">
        <v>652</v>
      </c>
      <c r="O54" s="283"/>
      <c r="P54" s="283"/>
      <c r="Q54" s="283"/>
      <c r="R54" s="283"/>
      <c r="S54" s="283"/>
      <c r="T54" s="283"/>
      <c r="U54" s="283"/>
      <c r="V54" s="283"/>
      <c r="W54" s="283"/>
      <c r="X54" s="283"/>
      <c r="Y54" s="283"/>
      <c r="Z54" s="283"/>
      <c r="AD54" s="38"/>
      <c r="AE54" s="38" t="s">
        <v>1394</v>
      </c>
    </row>
    <row r="55" spans="30:31" ht="12.75" customHeight="1">
      <c r="AD55" s="1"/>
      <c r="AE55" s="38" t="s">
        <v>624</v>
      </c>
    </row>
    <row r="56" spans="2:31" ht="12.75" customHeight="1">
      <c r="B56" s="87" t="s">
        <v>907</v>
      </c>
      <c r="K56" s="38"/>
      <c r="L56" s="179"/>
      <c r="M56" s="179"/>
      <c r="AD56" s="1" t="s">
        <v>691</v>
      </c>
      <c r="AE56" s="38" t="s">
        <v>764</v>
      </c>
    </row>
    <row r="57" spans="1:31" ht="12.75" customHeight="1">
      <c r="A57" s="26"/>
      <c r="B57" s="74" t="s">
        <v>204</v>
      </c>
      <c r="C57" s="290"/>
      <c r="D57" s="290"/>
      <c r="E57" s="290"/>
      <c r="F57" s="290"/>
      <c r="G57" s="290"/>
      <c r="H57" s="290"/>
      <c r="I57" s="81"/>
      <c r="J57" s="287"/>
      <c r="K57" s="81"/>
      <c r="L57" s="287"/>
      <c r="M57" s="14"/>
      <c r="N57" s="202" t="s">
        <v>1290</v>
      </c>
      <c r="AE57" s="38"/>
    </row>
    <row r="58" spans="1:31" ht="12.75" customHeight="1">
      <c r="A58" s="26"/>
      <c r="B58" s="65" t="s">
        <v>585</v>
      </c>
      <c r="C58" s="307"/>
      <c r="D58" s="307"/>
      <c r="E58" s="307"/>
      <c r="F58" s="307"/>
      <c r="G58" s="307"/>
      <c r="H58" s="307"/>
      <c r="I58" s="10" t="s">
        <v>1177</v>
      </c>
      <c r="J58" s="300"/>
      <c r="K58" s="10" t="s">
        <v>1177</v>
      </c>
      <c r="L58" s="300"/>
      <c r="M58" s="14" t="s">
        <v>649</v>
      </c>
      <c r="N58" s="202" t="s">
        <v>1290</v>
      </c>
      <c r="AD58" s="38"/>
      <c r="AE58" s="38" t="s">
        <v>1172</v>
      </c>
    </row>
    <row r="59" spans="1:30" ht="12.75" customHeight="1">
      <c r="A59" s="26"/>
      <c r="B59" s="65" t="s">
        <v>265</v>
      </c>
      <c r="C59" s="307"/>
      <c r="D59" s="307"/>
      <c r="E59" s="307"/>
      <c r="F59" s="307"/>
      <c r="G59" s="307"/>
      <c r="H59" s="307"/>
      <c r="I59" s="81" t="s">
        <v>1177</v>
      </c>
      <c r="J59" s="287"/>
      <c r="K59" s="81" t="s">
        <v>1177</v>
      </c>
      <c r="L59" s="287"/>
      <c r="M59" s="14" t="s">
        <v>649</v>
      </c>
      <c r="N59" s="202" t="s">
        <v>1290</v>
      </c>
      <c r="AD59" s="38"/>
    </row>
    <row r="60" spans="1:30" ht="12.75" customHeight="1">
      <c r="A60" s="26"/>
      <c r="B60" s="190" t="s">
        <v>710</v>
      </c>
      <c r="C60" s="307"/>
      <c r="D60" s="307"/>
      <c r="E60" s="307"/>
      <c r="F60" s="307"/>
      <c r="G60" s="307"/>
      <c r="H60" s="307"/>
      <c r="I60" s="10" t="s">
        <v>1177</v>
      </c>
      <c r="J60" s="300"/>
      <c r="K60" s="10" t="s">
        <v>1177</v>
      </c>
      <c r="L60" s="300"/>
      <c r="M60" s="17" t="s">
        <v>973</v>
      </c>
      <c r="N60" s="202" t="s">
        <v>1290</v>
      </c>
      <c r="AB60" s="38"/>
      <c r="AD60" s="38" t="s">
        <v>1221</v>
      </c>
    </row>
    <row r="61" spans="1:30" ht="12.75" customHeight="1">
      <c r="A61" s="26"/>
      <c r="B61" s="65" t="s">
        <v>1393</v>
      </c>
      <c r="C61" s="307"/>
      <c r="D61" s="307"/>
      <c r="E61" s="307"/>
      <c r="F61" s="307"/>
      <c r="G61" s="307"/>
      <c r="H61" s="307"/>
      <c r="I61" s="81"/>
      <c r="J61" s="287"/>
      <c r="K61" s="81" t="s">
        <v>1177</v>
      </c>
      <c r="L61" s="287"/>
      <c r="M61" s="14" t="s">
        <v>1290</v>
      </c>
      <c r="N61" s="202" t="s">
        <v>1290</v>
      </c>
      <c r="AB61" s="38"/>
      <c r="AC61" s="38"/>
      <c r="AD61" s="38" t="s">
        <v>773</v>
      </c>
    </row>
    <row r="62" spans="1:30" ht="12.75" customHeight="1">
      <c r="A62" s="26"/>
      <c r="B62" s="65" t="s">
        <v>1292</v>
      </c>
      <c r="C62" s="307"/>
      <c r="D62" s="307"/>
      <c r="E62" s="307"/>
      <c r="F62" s="307"/>
      <c r="G62" s="307"/>
      <c r="H62" s="307"/>
      <c r="I62" s="10" t="s">
        <v>1177</v>
      </c>
      <c r="J62" s="300"/>
      <c r="K62" s="10" t="s">
        <v>1177</v>
      </c>
      <c r="L62" s="300"/>
      <c r="M62" s="17"/>
      <c r="N62" s="202"/>
      <c r="AC62" s="38"/>
      <c r="AD62" s="38" t="s">
        <v>774</v>
      </c>
    </row>
    <row r="63" spans="1:31" ht="12.75" customHeight="1">
      <c r="A63" s="26"/>
      <c r="B63" s="65" t="s">
        <v>1292</v>
      </c>
      <c r="C63" s="307"/>
      <c r="D63" s="307"/>
      <c r="E63" s="307"/>
      <c r="F63" s="307"/>
      <c r="G63" s="307"/>
      <c r="H63" s="307"/>
      <c r="I63" s="81"/>
      <c r="J63" s="287"/>
      <c r="K63" s="81"/>
      <c r="L63" s="287"/>
      <c r="M63" s="14"/>
      <c r="N63" s="202"/>
      <c r="AD63" s="38" t="s">
        <v>1292</v>
      </c>
      <c r="AE63" s="38" t="s">
        <v>771</v>
      </c>
    </row>
    <row r="64" spans="29:31" ht="12.75" customHeight="1">
      <c r="AC64" s="38"/>
      <c r="AE64" s="38" t="s">
        <v>772</v>
      </c>
    </row>
    <row r="65" spans="1:31" ht="12.75" customHeight="1">
      <c r="A65" s="173" t="s">
        <v>452</v>
      </c>
      <c r="B65" s="41" t="s">
        <v>893</v>
      </c>
      <c r="C65" s="49"/>
      <c r="D65" s="49"/>
      <c r="E65" s="49"/>
      <c r="F65" s="48"/>
      <c r="G65" s="48"/>
      <c r="H65" s="48"/>
      <c r="I65" s="89"/>
      <c r="J65" s="89"/>
      <c r="AD65" s="38"/>
      <c r="AE65" s="38" t="s">
        <v>1224</v>
      </c>
    </row>
    <row r="66" spans="1:31" ht="16.5">
      <c r="A66" s="290"/>
      <c r="B66" s="285"/>
      <c r="C66" s="170"/>
      <c r="D66" s="180"/>
      <c r="E66" s="177"/>
      <c r="F66" s="178"/>
      <c r="G66" s="178"/>
      <c r="H66" s="178"/>
      <c r="I66" s="201"/>
      <c r="J66" s="201"/>
      <c r="AD66" s="38"/>
      <c r="AE66" s="38"/>
    </row>
    <row r="67" spans="1:31" ht="16.5">
      <c r="A67" s="290"/>
      <c r="B67" s="285"/>
      <c r="C67" s="170"/>
      <c r="D67" s="180"/>
      <c r="E67" s="177"/>
      <c r="F67" s="178"/>
      <c r="G67" s="178"/>
      <c r="H67" s="178"/>
      <c r="I67" s="201"/>
      <c r="J67" s="201"/>
      <c r="AD67" s="38"/>
      <c r="AE67" s="38"/>
    </row>
    <row r="68" spans="1:31" ht="16.5">
      <c r="A68" s="290"/>
      <c r="B68" s="285"/>
      <c r="C68" s="170"/>
      <c r="D68" s="180"/>
      <c r="E68" s="177"/>
      <c r="F68" s="178"/>
      <c r="G68" s="178"/>
      <c r="H68" s="178"/>
      <c r="I68" s="201"/>
      <c r="J68" s="201"/>
      <c r="AD68" s="38"/>
      <c r="AE68" s="38"/>
    </row>
    <row r="69" spans="1:30" ht="16.5" customHeight="1">
      <c r="A69" s="290"/>
      <c r="B69" s="285"/>
      <c r="C69" s="170"/>
      <c r="D69" s="180"/>
      <c r="E69" s="177"/>
      <c r="F69" s="178"/>
      <c r="G69" s="178"/>
      <c r="H69" s="178"/>
      <c r="I69" s="201"/>
      <c r="J69" s="201"/>
      <c r="AD69" s="38"/>
    </row>
    <row r="70" spans="1:30" ht="16.5">
      <c r="A70" s="290"/>
      <c r="B70" s="285"/>
      <c r="C70" s="170"/>
      <c r="D70" s="180"/>
      <c r="E70" s="177"/>
      <c r="F70" s="178"/>
      <c r="G70" s="178"/>
      <c r="H70" s="178"/>
      <c r="I70" s="201"/>
      <c r="J70" s="201"/>
      <c r="AD70" s="38"/>
    </row>
    <row r="71" spans="1:10" ht="16.5">
      <c r="A71" s="290"/>
      <c r="B71" s="285"/>
      <c r="C71" s="170"/>
      <c r="D71" s="180"/>
      <c r="E71" s="177"/>
      <c r="F71" s="178"/>
      <c r="G71" s="178"/>
      <c r="H71" s="178"/>
      <c r="I71" s="201"/>
      <c r="J71" s="201"/>
    </row>
    <row r="72" spans="2:10" ht="12.75">
      <c r="B72" s="50"/>
      <c r="C72" s="50"/>
      <c r="D72" s="50"/>
      <c r="E72" s="50"/>
      <c r="F72" s="89"/>
      <c r="G72" s="89"/>
      <c r="H72" s="89"/>
      <c r="I72" s="89"/>
      <c r="J72" s="89"/>
    </row>
    <row r="73" spans="5:14" ht="12.75">
      <c r="E73" s="98" t="s">
        <v>596</v>
      </c>
      <c r="F73" s="99"/>
      <c r="G73" s="99"/>
      <c r="H73" s="145"/>
      <c r="M73" s="38"/>
      <c r="N73" s="38"/>
    </row>
    <row r="74" spans="1:14" ht="16.5">
      <c r="A74" s="173" t="s">
        <v>452</v>
      </c>
      <c r="B74" s="41" t="s">
        <v>1282</v>
      </c>
      <c r="C74" s="49"/>
      <c r="D74" s="49"/>
      <c r="E74" s="107" t="s">
        <v>1398</v>
      </c>
      <c r="F74" s="107" t="s">
        <v>1399</v>
      </c>
      <c r="G74" s="107" t="s">
        <v>1002</v>
      </c>
      <c r="H74" s="107" t="s">
        <v>754</v>
      </c>
      <c r="M74" s="38"/>
      <c r="N74" s="38"/>
    </row>
    <row r="75" spans="1:14" ht="16.5">
      <c r="A75" s="290"/>
      <c r="B75" s="285"/>
      <c r="C75" s="170"/>
      <c r="D75" s="170"/>
      <c r="E75" s="26" t="s">
        <v>1158</v>
      </c>
      <c r="F75" s="17">
        <v>1</v>
      </c>
      <c r="G75" s="15"/>
      <c r="H75" s="15"/>
      <c r="M75" s="38"/>
      <c r="N75" s="38"/>
    </row>
    <row r="76" spans="1:8" ht="16.5">
      <c r="A76" s="290"/>
      <c r="B76" s="285"/>
      <c r="C76" s="170"/>
      <c r="D76" s="170"/>
      <c r="E76" s="26" t="s">
        <v>1158</v>
      </c>
      <c r="F76" s="277">
        <v>1</v>
      </c>
      <c r="G76" s="182"/>
      <c r="H76" s="182"/>
    </row>
    <row r="77" spans="1:8" ht="16.5">
      <c r="A77" s="290"/>
      <c r="B77" s="285"/>
      <c r="C77" s="170"/>
      <c r="D77" s="170"/>
      <c r="E77" s="26" t="s">
        <v>1158</v>
      </c>
      <c r="F77" s="277">
        <v>1</v>
      </c>
      <c r="G77" s="182"/>
      <c r="H77" s="182"/>
    </row>
    <row r="78" spans="1:8" ht="16.5">
      <c r="A78" s="290"/>
      <c r="B78" s="285"/>
      <c r="C78" s="170"/>
      <c r="D78" s="170"/>
      <c r="E78" s="26" t="s">
        <v>1158</v>
      </c>
      <c r="F78" s="277">
        <v>2</v>
      </c>
      <c r="G78" s="182"/>
      <c r="H78" s="182"/>
    </row>
    <row r="79" spans="1:40" ht="16.5">
      <c r="A79" s="290"/>
      <c r="B79" s="285"/>
      <c r="C79" s="170"/>
      <c r="D79" s="170"/>
      <c r="E79" s="26" t="s">
        <v>1158</v>
      </c>
      <c r="F79" s="277">
        <v>2</v>
      </c>
      <c r="G79" s="182"/>
      <c r="H79" s="182"/>
      <c r="M79"/>
      <c r="N79"/>
      <c r="O79"/>
      <c r="P79"/>
      <c r="Q79"/>
      <c r="R79"/>
      <c r="S79"/>
      <c r="T79"/>
      <c r="U79"/>
      <c r="V79"/>
      <c r="W79"/>
      <c r="X79"/>
      <c r="Y79"/>
      <c r="Z79"/>
      <c r="AA79"/>
      <c r="AB79"/>
      <c r="AC79"/>
      <c r="AD79"/>
      <c r="AE79"/>
      <c r="AF79"/>
      <c r="AG79"/>
      <c r="AH79"/>
      <c r="AI79"/>
      <c r="AM79"/>
      <c r="AN79"/>
    </row>
    <row r="80" spans="1:40" ht="16.5">
      <c r="A80" s="290"/>
      <c r="B80" s="285"/>
      <c r="C80" s="170"/>
      <c r="D80" s="170"/>
      <c r="E80" s="26" t="s">
        <v>1158</v>
      </c>
      <c r="F80" s="277">
        <v>2</v>
      </c>
      <c r="G80" s="182"/>
      <c r="H80" s="182"/>
      <c r="M80"/>
      <c r="N80"/>
      <c r="O80"/>
      <c r="P80"/>
      <c r="Q80"/>
      <c r="R80"/>
      <c r="S80"/>
      <c r="T80"/>
      <c r="U80"/>
      <c r="V80"/>
      <c r="W80"/>
      <c r="X80"/>
      <c r="Y80"/>
      <c r="Z80"/>
      <c r="AA80"/>
      <c r="AB80"/>
      <c r="AC80"/>
      <c r="AD80"/>
      <c r="AE80"/>
      <c r="AF80"/>
      <c r="AG80"/>
      <c r="AH80"/>
      <c r="AI80"/>
      <c r="AM80"/>
      <c r="AN80"/>
    </row>
    <row r="81" spans="1:40" ht="16.5">
      <c r="A81" s="290"/>
      <c r="B81" s="285"/>
      <c r="C81" s="170"/>
      <c r="D81" s="170"/>
      <c r="E81" s="26" t="s">
        <v>1158</v>
      </c>
      <c r="F81" s="277">
        <v>3</v>
      </c>
      <c r="G81" s="182"/>
      <c r="H81" s="182"/>
      <c r="M81"/>
      <c r="N81"/>
      <c r="O81"/>
      <c r="P81"/>
      <c r="Q81"/>
      <c r="R81"/>
      <c r="S81"/>
      <c r="T81"/>
      <c r="U81"/>
      <c r="V81"/>
      <c r="W81"/>
      <c r="X81"/>
      <c r="Y81"/>
      <c r="Z81"/>
      <c r="AA81"/>
      <c r="AB81"/>
      <c r="AC81"/>
      <c r="AD81"/>
      <c r="AE81"/>
      <c r="AF81"/>
      <c r="AG81"/>
      <c r="AH81"/>
      <c r="AI81"/>
      <c r="AM81"/>
      <c r="AN81"/>
    </row>
    <row r="82" spans="1:40" ht="16.5">
      <c r="A82" s="290"/>
      <c r="B82" s="285"/>
      <c r="C82" s="170"/>
      <c r="D82" s="170"/>
      <c r="E82" s="26" t="s">
        <v>1158</v>
      </c>
      <c r="F82" s="277">
        <v>3</v>
      </c>
      <c r="G82" s="182"/>
      <c r="H82" s="182"/>
      <c r="M82"/>
      <c r="N82"/>
      <c r="O82"/>
      <c r="P82"/>
      <c r="Q82"/>
      <c r="R82"/>
      <c r="S82"/>
      <c r="T82"/>
      <c r="U82"/>
      <c r="V82"/>
      <c r="W82"/>
      <c r="X82"/>
      <c r="Y82"/>
      <c r="Z82"/>
      <c r="AA82"/>
      <c r="AB82"/>
      <c r="AC82"/>
      <c r="AD82"/>
      <c r="AE82"/>
      <c r="AF82"/>
      <c r="AH82"/>
      <c r="AI82"/>
      <c r="AM82"/>
      <c r="AN82"/>
    </row>
    <row r="83" spans="1:40" ht="18">
      <c r="A83" s="290"/>
      <c r="B83" s="285"/>
      <c r="C83" s="170"/>
      <c r="D83" s="170"/>
      <c r="E83" s="26" t="s">
        <v>1158</v>
      </c>
      <c r="F83" s="277">
        <v>3</v>
      </c>
      <c r="G83" s="182"/>
      <c r="H83" s="182"/>
      <c r="M83"/>
      <c r="N83"/>
      <c r="O83"/>
      <c r="P83"/>
      <c r="Q83"/>
      <c r="R83"/>
      <c r="S83"/>
      <c r="T83"/>
      <c r="U83"/>
      <c r="V83"/>
      <c r="W83"/>
      <c r="X83"/>
      <c r="Y83"/>
      <c r="Z83"/>
      <c r="AA83"/>
      <c r="AB83"/>
      <c r="AC83"/>
      <c r="AD83"/>
      <c r="AE83"/>
      <c r="AF83"/>
      <c r="AH83"/>
      <c r="AI83"/>
      <c r="AJ83" s="54"/>
      <c r="AK83" s="54"/>
      <c r="AM83"/>
      <c r="AN83"/>
    </row>
    <row r="84" spans="1:36" ht="18">
      <c r="A84"/>
      <c r="B84"/>
      <c r="C84"/>
      <c r="D84"/>
      <c r="E84"/>
      <c r="F84"/>
      <c r="G84"/>
      <c r="H84"/>
      <c r="M84"/>
      <c r="N84"/>
      <c r="O84"/>
      <c r="P84"/>
      <c r="Q84"/>
      <c r="R84"/>
      <c r="S84"/>
      <c r="T84"/>
      <c r="U84"/>
      <c r="V84"/>
      <c r="W84"/>
      <c r="X84"/>
      <c r="Y84"/>
      <c r="Z84"/>
      <c r="AA84"/>
      <c r="AB84"/>
      <c r="AD84"/>
      <c r="AE84"/>
      <c r="AF84" s="54"/>
      <c r="AG84" s="54"/>
      <c r="AI84"/>
      <c r="AJ84"/>
    </row>
    <row r="85" spans="1:36" s="54" customFormat="1" ht="18">
      <c r="A85" s="173" t="s">
        <v>452</v>
      </c>
      <c r="B85" s="41" t="s">
        <v>335</v>
      </c>
      <c r="C85" s="38"/>
      <c r="D85" s="38"/>
      <c r="E85" s="107" t="s">
        <v>1398</v>
      </c>
      <c r="F85" s="107" t="s">
        <v>1399</v>
      </c>
      <c r="G85" s="107" t="s">
        <v>1002</v>
      </c>
      <c r="H85" s="107" t="s">
        <v>754</v>
      </c>
      <c r="M85"/>
      <c r="N85"/>
      <c r="O85"/>
      <c r="P85"/>
      <c r="Q85"/>
      <c r="R85"/>
      <c r="S85"/>
      <c r="T85"/>
      <c r="U85"/>
      <c r="V85"/>
      <c r="W85"/>
      <c r="X85"/>
      <c r="Y85"/>
      <c r="Z85"/>
      <c r="AA85"/>
      <c r="AB85"/>
      <c r="AC85" s="1"/>
      <c r="AD85"/>
      <c r="AE85"/>
      <c r="AI85"/>
      <c r="AJ85"/>
    </row>
    <row r="86" spans="1:36" s="54" customFormat="1" ht="18">
      <c r="A86" s="146"/>
      <c r="B86" s="148"/>
      <c r="C86" s="40"/>
      <c r="D86" s="40"/>
      <c r="E86" s="14" t="s">
        <v>811</v>
      </c>
      <c r="F86" s="17">
        <v>1</v>
      </c>
      <c r="G86" s="146"/>
      <c r="H86" s="287"/>
      <c r="M86"/>
      <c r="N86"/>
      <c r="O86"/>
      <c r="P86"/>
      <c r="Q86"/>
      <c r="R86"/>
      <c r="S86"/>
      <c r="T86"/>
      <c r="U86"/>
      <c r="V86"/>
      <c r="W86"/>
      <c r="X86"/>
      <c r="Y86"/>
      <c r="Z86"/>
      <c r="AA86"/>
      <c r="AB86"/>
      <c r="AC86" s="1"/>
      <c r="AD86"/>
      <c r="AE86"/>
      <c r="AI86" s="1"/>
      <c r="AJ86" s="1"/>
    </row>
    <row r="87" spans="1:36" s="54" customFormat="1" ht="18">
      <c r="A87" s="146"/>
      <c r="B87" s="148"/>
      <c r="C87" s="40"/>
      <c r="D87" s="40"/>
      <c r="E87" s="14" t="s">
        <v>811</v>
      </c>
      <c r="F87" s="17">
        <v>1</v>
      </c>
      <c r="G87" s="146"/>
      <c r="H87" s="287"/>
      <c r="M87"/>
      <c r="N87"/>
      <c r="O87"/>
      <c r="P87"/>
      <c r="Q87"/>
      <c r="R87"/>
      <c r="S87"/>
      <c r="T87"/>
      <c r="U87"/>
      <c r="V87"/>
      <c r="W87"/>
      <c r="X87"/>
      <c r="Y87"/>
      <c r="Z87"/>
      <c r="AA87"/>
      <c r="AB87"/>
      <c r="AC87" s="1"/>
      <c r="AD87"/>
      <c r="AE87"/>
      <c r="AI87" s="1"/>
      <c r="AJ87" s="1"/>
    </row>
    <row r="88" spans="1:36" s="54" customFormat="1" ht="18">
      <c r="A88" s="146"/>
      <c r="B88" s="148"/>
      <c r="C88" s="40"/>
      <c r="D88" s="40"/>
      <c r="E88" s="14" t="s">
        <v>811</v>
      </c>
      <c r="F88" s="17">
        <v>1</v>
      </c>
      <c r="G88" s="146"/>
      <c r="H88" s="287"/>
      <c r="M88"/>
      <c r="N88"/>
      <c r="O88"/>
      <c r="P88"/>
      <c r="Q88"/>
      <c r="R88"/>
      <c r="S88"/>
      <c r="T88"/>
      <c r="U88"/>
      <c r="V88"/>
      <c r="W88"/>
      <c r="X88"/>
      <c r="Y88"/>
      <c r="Z88"/>
      <c r="AA88"/>
      <c r="AB88"/>
      <c r="AD88"/>
      <c r="AE88"/>
      <c r="AI88" s="1"/>
      <c r="AJ88" s="1"/>
    </row>
    <row r="89" spans="1:36" s="54" customFormat="1" ht="18">
      <c r="A89" s="146"/>
      <c r="B89" s="148"/>
      <c r="C89" s="40"/>
      <c r="D89" s="40"/>
      <c r="E89" s="14" t="s">
        <v>811</v>
      </c>
      <c r="F89" s="17">
        <v>2</v>
      </c>
      <c r="G89" s="146"/>
      <c r="H89" s="287"/>
      <c r="M89"/>
      <c r="N89"/>
      <c r="O89"/>
      <c r="P89"/>
      <c r="Q89"/>
      <c r="R89"/>
      <c r="S89"/>
      <c r="T89"/>
      <c r="U89"/>
      <c r="V89"/>
      <c r="W89"/>
      <c r="X89"/>
      <c r="Y89"/>
      <c r="Z89"/>
      <c r="AA89"/>
      <c r="AB89"/>
      <c r="AD89"/>
      <c r="AE89"/>
      <c r="AI89" s="1"/>
      <c r="AJ89" s="1"/>
    </row>
    <row r="90" spans="1:36" s="54" customFormat="1" ht="16.5">
      <c r="A90" s="146"/>
      <c r="B90" s="148"/>
      <c r="C90" s="40"/>
      <c r="D90" s="40"/>
      <c r="E90" s="14" t="s">
        <v>811</v>
      </c>
      <c r="F90" s="17">
        <v>2</v>
      </c>
      <c r="G90" s="146"/>
      <c r="H90" s="287"/>
      <c r="M90"/>
      <c r="N90"/>
      <c r="O90"/>
      <c r="P90"/>
      <c r="Q90"/>
      <c r="R90"/>
      <c r="S90"/>
      <c r="T90"/>
      <c r="U90"/>
      <c r="V90"/>
      <c r="W90"/>
      <c r="X90"/>
      <c r="Y90"/>
      <c r="Z90"/>
      <c r="AA90"/>
      <c r="AB90"/>
      <c r="AD90"/>
      <c r="AE90"/>
      <c r="AI90" s="1"/>
      <c r="AJ90" s="1"/>
    </row>
    <row r="91" spans="1:36" s="54" customFormat="1" ht="16.5">
      <c r="A91" s="146"/>
      <c r="B91" s="148"/>
      <c r="C91" s="40"/>
      <c r="D91" s="40"/>
      <c r="E91" s="14" t="s">
        <v>811</v>
      </c>
      <c r="F91" s="17">
        <v>2</v>
      </c>
      <c r="G91" s="146"/>
      <c r="H91" s="287"/>
      <c r="M91"/>
      <c r="N91"/>
      <c r="O91"/>
      <c r="P91"/>
      <c r="Q91"/>
      <c r="R91"/>
      <c r="S91"/>
      <c r="T91"/>
      <c r="U91"/>
      <c r="V91"/>
      <c r="W91"/>
      <c r="X91"/>
      <c r="Y91"/>
      <c r="Z91"/>
      <c r="AA91"/>
      <c r="AB91"/>
      <c r="AD91"/>
      <c r="AE91"/>
      <c r="AI91" s="1"/>
      <c r="AJ91" s="1"/>
    </row>
    <row r="92" spans="1:31" s="54" customFormat="1" ht="16.5">
      <c r="A92" s="1"/>
      <c r="B92"/>
      <c r="C92"/>
      <c r="D92"/>
      <c r="E92"/>
      <c r="F92"/>
      <c r="G92"/>
      <c r="H92"/>
      <c r="I92"/>
      <c r="J92"/>
      <c r="N92"/>
      <c r="O92"/>
      <c r="P92"/>
      <c r="Q92"/>
      <c r="R92"/>
      <c r="S92"/>
      <c r="T92"/>
      <c r="U92"/>
      <c r="V92"/>
      <c r="W92"/>
      <c r="X92"/>
      <c r="Y92"/>
      <c r="Z92"/>
      <c r="AA92"/>
      <c r="AB92"/>
      <c r="AD92"/>
      <c r="AE92" s="1"/>
    </row>
    <row r="93" spans="1:31" s="54" customFormat="1" ht="16.5">
      <c r="A93" s="1"/>
      <c r="B93"/>
      <c r="C93"/>
      <c r="D93"/>
      <c r="E93"/>
      <c r="F93"/>
      <c r="G93"/>
      <c r="H93"/>
      <c r="I93"/>
      <c r="J93"/>
      <c r="N93"/>
      <c r="O93"/>
      <c r="P93"/>
      <c r="Q93"/>
      <c r="R93"/>
      <c r="S93"/>
      <c r="T93"/>
      <c r="U93"/>
      <c r="V93"/>
      <c r="W93"/>
      <c r="X93"/>
      <c r="Y93"/>
      <c r="Z93"/>
      <c r="AA93"/>
      <c r="AB93"/>
      <c r="AD93"/>
      <c r="AE93" s="1"/>
    </row>
    <row r="94" spans="1:31" s="54" customFormat="1" ht="16.5">
      <c r="A94" s="1"/>
      <c r="B94"/>
      <c r="C94"/>
      <c r="D94"/>
      <c r="E94"/>
      <c r="F94"/>
      <c r="G94"/>
      <c r="H94"/>
      <c r="I94"/>
      <c r="J94"/>
      <c r="N94"/>
      <c r="O94"/>
      <c r="P94"/>
      <c r="Q94"/>
      <c r="R94"/>
      <c r="S94"/>
      <c r="T94"/>
      <c r="U94"/>
      <c r="V94"/>
      <c r="W94"/>
      <c r="X94"/>
      <c r="Y94"/>
      <c r="Z94"/>
      <c r="AA94"/>
      <c r="AB94"/>
      <c r="AD94" s="1"/>
      <c r="AE94" s="1"/>
    </row>
    <row r="95" spans="1:31" s="54" customFormat="1" ht="16.5">
      <c r="A95" s="1"/>
      <c r="B95"/>
      <c r="C95"/>
      <c r="D95"/>
      <c r="E95"/>
      <c r="F95"/>
      <c r="G95"/>
      <c r="H95"/>
      <c r="I95"/>
      <c r="J95"/>
      <c r="N95"/>
      <c r="O95"/>
      <c r="P95"/>
      <c r="Q95"/>
      <c r="R95"/>
      <c r="S95"/>
      <c r="T95"/>
      <c r="U95"/>
      <c r="V95"/>
      <c r="W95" s="1"/>
      <c r="X95" s="1"/>
      <c r="Y95" s="1"/>
      <c r="Z95" s="1"/>
      <c r="AA95" s="1"/>
      <c r="AB95" s="1"/>
      <c r="AD95" s="1"/>
      <c r="AE95" s="1"/>
    </row>
    <row r="96" spans="1:31" s="54" customFormat="1" ht="16.5">
      <c r="A96" s="1"/>
      <c r="B96"/>
      <c r="C96"/>
      <c r="D96"/>
      <c r="E96"/>
      <c r="F96"/>
      <c r="G96"/>
      <c r="H96"/>
      <c r="I96"/>
      <c r="J96"/>
      <c r="K96" s="11"/>
      <c r="N96" s="1"/>
      <c r="O96" s="1"/>
      <c r="P96" s="1"/>
      <c r="Q96" s="1"/>
      <c r="R96" s="1"/>
      <c r="S96" s="1"/>
      <c r="T96" s="1"/>
      <c r="U96" s="1"/>
      <c r="V96" s="1"/>
      <c r="W96" s="1"/>
      <c r="X96" s="1"/>
      <c r="Y96" s="1"/>
      <c r="Z96" s="1"/>
      <c r="AA96" s="1"/>
      <c r="AB96" s="1"/>
      <c r="AD96" s="1"/>
      <c r="AE96" s="1"/>
    </row>
    <row r="97" spans="2:31" s="54" customFormat="1" ht="16.5">
      <c r="B97"/>
      <c r="C97"/>
      <c r="D97"/>
      <c r="E97"/>
      <c r="F97"/>
      <c r="G97"/>
      <c r="H97"/>
      <c r="I97"/>
      <c r="J97"/>
      <c r="K97" s="11"/>
      <c r="L97" s="1"/>
      <c r="M97" s="1"/>
      <c r="N97" s="1"/>
      <c r="O97" s="1"/>
      <c r="P97" s="1"/>
      <c r="Q97" s="1"/>
      <c r="R97" s="1"/>
      <c r="S97" s="1"/>
      <c r="T97" s="1"/>
      <c r="U97" s="1"/>
      <c r="V97" s="1"/>
      <c r="W97" s="1"/>
      <c r="X97" s="1"/>
      <c r="Y97" s="1"/>
      <c r="Z97" s="1"/>
      <c r="AA97" s="1"/>
      <c r="AB97" s="1"/>
      <c r="AD97" s="1"/>
      <c r="AE97" s="1"/>
    </row>
    <row r="98" spans="2:30" s="54" customFormat="1" ht="16.5">
      <c r="B98"/>
      <c r="C98"/>
      <c r="D98"/>
      <c r="E98"/>
      <c r="F98"/>
      <c r="G98"/>
      <c r="H98"/>
      <c r="I98"/>
      <c r="J98"/>
      <c r="K98" s="11"/>
      <c r="L98" s="1"/>
      <c r="M98" s="1"/>
      <c r="N98" s="1"/>
      <c r="O98" s="1"/>
      <c r="P98" s="1"/>
      <c r="Q98" s="1"/>
      <c r="R98" s="1"/>
      <c r="S98" s="1"/>
      <c r="T98" s="1"/>
      <c r="U98" s="1"/>
      <c r="V98" s="1"/>
      <c r="W98" s="1"/>
      <c r="X98" s="1"/>
      <c r="Y98" s="1"/>
      <c r="Z98" s="1"/>
      <c r="AA98" s="1"/>
      <c r="AB98" s="1"/>
      <c r="AD98" s="1"/>
    </row>
    <row r="99" spans="2:30" s="54" customFormat="1" ht="16.5">
      <c r="B99"/>
      <c r="C99"/>
      <c r="D99"/>
      <c r="E99"/>
      <c r="F99"/>
      <c r="G99"/>
      <c r="H99"/>
      <c r="I99"/>
      <c r="J99"/>
      <c r="K99" s="11"/>
      <c r="L99" s="1"/>
      <c r="M99" s="1"/>
      <c r="N99" s="1"/>
      <c r="O99" s="1"/>
      <c r="P99" s="1"/>
      <c r="Q99" s="1"/>
      <c r="R99" s="1"/>
      <c r="S99" s="1"/>
      <c r="T99" s="1"/>
      <c r="U99" s="1"/>
      <c r="V99" s="1"/>
      <c r="W99" s="1"/>
      <c r="X99" s="1"/>
      <c r="Y99" s="1"/>
      <c r="Z99" s="1"/>
      <c r="AA99" s="1"/>
      <c r="AB99" s="1"/>
      <c r="AD99" s="1"/>
    </row>
    <row r="100" spans="2:28" s="54" customFormat="1" ht="16.5">
      <c r="B100"/>
      <c r="C100"/>
      <c r="D100"/>
      <c r="E100"/>
      <c r="F100"/>
      <c r="G100"/>
      <c r="H100"/>
      <c r="I100"/>
      <c r="J100"/>
      <c r="K100" s="11"/>
      <c r="L100" s="1"/>
      <c r="M100" s="1"/>
      <c r="N100" s="1"/>
      <c r="O100" s="1"/>
      <c r="P100" s="1"/>
      <c r="Q100" s="1"/>
      <c r="R100" s="1"/>
      <c r="S100" s="1"/>
      <c r="T100" s="1"/>
      <c r="U100" s="1"/>
      <c r="V100" s="1"/>
      <c r="W100" s="1"/>
      <c r="X100" s="1"/>
      <c r="Y100" s="1"/>
      <c r="Z100" s="1"/>
      <c r="AA100" s="1"/>
      <c r="AB100" s="1"/>
    </row>
    <row r="101" spans="2:22" s="54" customFormat="1" ht="16.5">
      <c r="B101"/>
      <c r="C101"/>
      <c r="D101"/>
      <c r="E101"/>
      <c r="F101"/>
      <c r="G101"/>
      <c r="H101"/>
      <c r="I101"/>
      <c r="J101"/>
      <c r="K101" s="11"/>
      <c r="L101" s="1"/>
      <c r="M101" s="1"/>
      <c r="N101" s="1"/>
      <c r="O101" s="1"/>
      <c r="P101" s="1"/>
      <c r="Q101" s="1"/>
      <c r="R101" s="1"/>
      <c r="S101" s="1"/>
      <c r="T101" s="1"/>
      <c r="U101" s="1"/>
      <c r="V101" s="1"/>
    </row>
    <row r="102" spans="2:13" s="54" customFormat="1" ht="16.5">
      <c r="B102"/>
      <c r="C102"/>
      <c r="D102"/>
      <c r="E102"/>
      <c r="F102"/>
      <c r="G102"/>
      <c r="H102"/>
      <c r="I102"/>
      <c r="J102"/>
      <c r="K102" s="11"/>
      <c r="L102" s="1"/>
      <c r="M102" s="1"/>
    </row>
    <row r="103" spans="2:13" s="54" customFormat="1" ht="16.5">
      <c r="B103"/>
      <c r="C103"/>
      <c r="D103"/>
      <c r="E103"/>
      <c r="F103"/>
      <c r="G103"/>
      <c r="H103"/>
      <c r="I103"/>
      <c r="J103"/>
      <c r="K103" s="11"/>
      <c r="L103" s="1"/>
      <c r="M103" s="1"/>
    </row>
    <row r="104" spans="2:13" s="54" customFormat="1" ht="16.5">
      <c r="B104"/>
      <c r="C104"/>
      <c r="D104"/>
      <c r="E104"/>
      <c r="F104"/>
      <c r="G104"/>
      <c r="H104"/>
      <c r="I104"/>
      <c r="J104"/>
      <c r="K104" s="11"/>
      <c r="L104" s="1"/>
      <c r="M104" s="1"/>
    </row>
    <row r="105" spans="2:13" s="54" customFormat="1" ht="16.5">
      <c r="B105"/>
      <c r="C105"/>
      <c r="D105"/>
      <c r="E105"/>
      <c r="F105"/>
      <c r="G105"/>
      <c r="H105"/>
      <c r="I105"/>
      <c r="J105"/>
      <c r="K105" s="11"/>
      <c r="L105" s="1"/>
      <c r="M105" s="1"/>
    </row>
    <row r="106" spans="2:13" s="54" customFormat="1" ht="16.5">
      <c r="B106"/>
      <c r="C106"/>
      <c r="D106"/>
      <c r="E106"/>
      <c r="F106"/>
      <c r="G106"/>
      <c r="H106"/>
      <c r="I106"/>
      <c r="J106"/>
      <c r="K106" s="11"/>
      <c r="L106" s="1"/>
      <c r="M106" s="1"/>
    </row>
    <row r="107" spans="5:13" s="54" customFormat="1" ht="16.5">
      <c r="E107"/>
      <c r="F107"/>
      <c r="G107"/>
      <c r="H107"/>
      <c r="I107"/>
      <c r="J107"/>
      <c r="K107" s="11"/>
      <c r="L107" s="1"/>
      <c r="M107" s="1"/>
    </row>
    <row r="108" spans="11:13" s="54" customFormat="1" ht="16.5">
      <c r="K108" s="11"/>
      <c r="L108" s="1"/>
      <c r="M108" s="1"/>
    </row>
    <row r="109" spans="11:13" s="54" customFormat="1" ht="16.5">
      <c r="K109" s="11"/>
      <c r="L109" s="1"/>
      <c r="M109" s="1"/>
    </row>
    <row r="110" spans="11:13" s="54" customFormat="1" ht="16.5">
      <c r="K110" s="11"/>
      <c r="L110" s="1"/>
      <c r="M110" s="1"/>
    </row>
    <row r="111" spans="11:33" s="54" customFormat="1" ht="16.5">
      <c r="K111" s="11"/>
      <c r="L111" s="1"/>
      <c r="M111" s="1"/>
      <c r="AF111" s="1"/>
      <c r="AG111" s="1"/>
    </row>
    <row r="112" spans="2:13" s="54" customFormat="1" ht="16.5">
      <c r="B112" s="11"/>
      <c r="C112" s="1"/>
      <c r="D112" s="1"/>
      <c r="K112" s="11"/>
      <c r="L112" s="1"/>
      <c r="M112" s="1"/>
    </row>
    <row r="113" spans="1:36" ht="16.5">
      <c r="A113" s="54"/>
      <c r="N113" s="54"/>
      <c r="O113" s="54"/>
      <c r="P113" s="54"/>
      <c r="Q113" s="54"/>
      <c r="R113" s="54"/>
      <c r="S113" s="54"/>
      <c r="T113" s="54"/>
      <c r="U113" s="54"/>
      <c r="V113" s="54"/>
      <c r="W113" s="54"/>
      <c r="X113" s="54"/>
      <c r="Y113" s="54"/>
      <c r="Z113" s="54"/>
      <c r="AA113" s="54"/>
      <c r="AB113" s="54"/>
      <c r="AC113" s="54"/>
      <c r="AD113" s="54"/>
      <c r="AE113" s="54"/>
      <c r="AF113" s="54"/>
      <c r="AG113" s="54"/>
      <c r="AI113" s="54"/>
      <c r="AJ113" s="54"/>
    </row>
    <row r="114" spans="2:13" s="54" customFormat="1" ht="16.5">
      <c r="B114" s="11"/>
      <c r="C114" s="1"/>
      <c r="D114" s="1"/>
      <c r="E114" s="1"/>
      <c r="F114" s="11"/>
      <c r="G114" s="11"/>
      <c r="H114" s="11"/>
      <c r="I114" s="11"/>
      <c r="J114" s="11"/>
      <c r="K114" s="11"/>
      <c r="L114" s="1"/>
      <c r="M114" s="1"/>
    </row>
    <row r="115" spans="2:13" s="54" customFormat="1" ht="16.5">
      <c r="B115" s="11"/>
      <c r="C115" s="1"/>
      <c r="D115" s="1"/>
      <c r="E115" s="1"/>
      <c r="F115" s="11"/>
      <c r="G115" s="11"/>
      <c r="H115" s="11"/>
      <c r="I115" s="11"/>
      <c r="J115" s="11"/>
      <c r="K115" s="11"/>
      <c r="L115" s="1"/>
      <c r="M115" s="1"/>
    </row>
    <row r="116" spans="2:29" s="54" customFormat="1" ht="16.5">
      <c r="B116" s="11"/>
      <c r="C116" s="1"/>
      <c r="D116" s="1"/>
      <c r="E116" s="1"/>
      <c r="F116" s="11"/>
      <c r="G116" s="11"/>
      <c r="H116" s="11"/>
      <c r="I116" s="11"/>
      <c r="J116" s="11"/>
      <c r="K116" s="11"/>
      <c r="L116" s="1"/>
      <c r="M116" s="1"/>
      <c r="AC116" s="1"/>
    </row>
    <row r="117" spans="2:13" s="54" customFormat="1" ht="16.5">
      <c r="B117" s="11"/>
      <c r="C117" s="1"/>
      <c r="D117" s="1"/>
      <c r="E117" s="1"/>
      <c r="F117" s="11"/>
      <c r="G117" s="11"/>
      <c r="H117" s="11"/>
      <c r="I117" s="11"/>
      <c r="J117" s="11"/>
      <c r="K117" s="11"/>
      <c r="L117" s="1"/>
      <c r="M117" s="1"/>
    </row>
    <row r="118" spans="2:33" s="54" customFormat="1" ht="16.5">
      <c r="B118" s="11"/>
      <c r="C118" s="1"/>
      <c r="D118" s="1"/>
      <c r="E118" s="1"/>
      <c r="F118" s="11"/>
      <c r="G118" s="11"/>
      <c r="H118" s="11"/>
      <c r="I118" s="11"/>
      <c r="J118" s="11"/>
      <c r="K118" s="11"/>
      <c r="L118" s="1"/>
      <c r="M118" s="1"/>
      <c r="AF118" s="1"/>
      <c r="AG118" s="1"/>
    </row>
    <row r="119" spans="2:33" s="54" customFormat="1" ht="16.5">
      <c r="B119" s="11"/>
      <c r="C119" s="1"/>
      <c r="D119" s="1"/>
      <c r="E119" s="1"/>
      <c r="F119" s="11"/>
      <c r="G119" s="11"/>
      <c r="H119" s="11"/>
      <c r="I119" s="11"/>
      <c r="J119" s="11"/>
      <c r="K119" s="11"/>
      <c r="L119" s="1"/>
      <c r="M119" s="1"/>
      <c r="AF119" s="1"/>
      <c r="AG119" s="1"/>
    </row>
    <row r="120" spans="1:31" ht="16.5">
      <c r="A120" s="54"/>
      <c r="N120" s="54"/>
      <c r="O120" s="54"/>
      <c r="P120" s="54"/>
      <c r="Q120" s="54"/>
      <c r="R120" s="54"/>
      <c r="S120" s="54"/>
      <c r="T120" s="54"/>
      <c r="U120" s="54"/>
      <c r="V120" s="54"/>
      <c r="W120" s="54"/>
      <c r="X120" s="54"/>
      <c r="Y120" s="54"/>
      <c r="Z120" s="54"/>
      <c r="AA120" s="54"/>
      <c r="AB120" s="54"/>
      <c r="AC120" s="54"/>
      <c r="AD120" s="54"/>
      <c r="AE120" s="54"/>
    </row>
    <row r="121" spans="1:36" ht="16.5">
      <c r="A121" s="54"/>
      <c r="N121" s="54"/>
      <c r="O121" s="54"/>
      <c r="P121" s="54"/>
      <c r="Q121" s="54"/>
      <c r="R121" s="54"/>
      <c r="S121" s="54"/>
      <c r="T121" s="54"/>
      <c r="U121" s="54"/>
      <c r="V121" s="54"/>
      <c r="W121" s="54"/>
      <c r="X121" s="54"/>
      <c r="Y121" s="54"/>
      <c r="Z121" s="54"/>
      <c r="AA121" s="54"/>
      <c r="AB121" s="54"/>
      <c r="AC121" s="54"/>
      <c r="AD121" s="54"/>
      <c r="AE121" s="54"/>
      <c r="AI121" s="54"/>
      <c r="AJ121" s="54"/>
    </row>
    <row r="122" spans="1:36" ht="16.5">
      <c r="A122" s="54"/>
      <c r="N122" s="54"/>
      <c r="O122" s="54"/>
      <c r="P122" s="54"/>
      <c r="Q122" s="54"/>
      <c r="R122" s="54"/>
      <c r="S122" s="54"/>
      <c r="T122" s="54"/>
      <c r="U122" s="54"/>
      <c r="V122" s="54"/>
      <c r="W122" s="54"/>
      <c r="X122" s="54"/>
      <c r="Y122" s="54"/>
      <c r="Z122" s="54"/>
      <c r="AA122" s="54"/>
      <c r="AB122" s="54"/>
      <c r="AC122" s="54"/>
      <c r="AD122" s="54"/>
      <c r="AE122" s="54"/>
      <c r="AI122" s="54"/>
      <c r="AJ122" s="54"/>
    </row>
    <row r="123" spans="1:36" ht="16.5">
      <c r="A123" s="54"/>
      <c r="N123" s="54"/>
      <c r="O123" s="54"/>
      <c r="P123" s="54"/>
      <c r="Q123" s="54"/>
      <c r="R123" s="54"/>
      <c r="S123" s="54"/>
      <c r="T123" s="54"/>
      <c r="U123" s="54"/>
      <c r="V123" s="54"/>
      <c r="W123" s="54"/>
      <c r="X123" s="54"/>
      <c r="Y123" s="54"/>
      <c r="Z123" s="54"/>
      <c r="AA123" s="54"/>
      <c r="AB123" s="54"/>
      <c r="AD123" s="54"/>
      <c r="AE123" s="54"/>
      <c r="AI123" s="54"/>
      <c r="AJ123" s="54"/>
    </row>
    <row r="124" spans="1:36" ht="16.5">
      <c r="A124" s="54"/>
      <c r="N124" s="54"/>
      <c r="O124" s="54"/>
      <c r="P124" s="54"/>
      <c r="Q124" s="54"/>
      <c r="R124" s="54"/>
      <c r="S124" s="54"/>
      <c r="T124" s="54"/>
      <c r="U124" s="54"/>
      <c r="V124" s="54"/>
      <c r="W124" s="54"/>
      <c r="X124" s="54"/>
      <c r="Y124" s="54"/>
      <c r="Z124" s="54"/>
      <c r="AA124" s="54"/>
      <c r="AB124" s="54"/>
      <c r="AD124" s="54"/>
      <c r="AE124" s="54"/>
      <c r="AI124" s="54"/>
      <c r="AJ124" s="54"/>
    </row>
    <row r="125" spans="14:36" ht="16.5">
      <c r="N125" s="54"/>
      <c r="O125" s="54"/>
      <c r="P125" s="54"/>
      <c r="Q125" s="54"/>
      <c r="R125" s="54"/>
      <c r="S125" s="54"/>
      <c r="T125" s="54"/>
      <c r="U125" s="54"/>
      <c r="V125" s="54"/>
      <c r="W125" s="54"/>
      <c r="X125" s="54"/>
      <c r="Y125" s="54"/>
      <c r="Z125" s="54"/>
      <c r="AA125" s="54"/>
      <c r="AB125" s="54"/>
      <c r="AD125" s="54"/>
      <c r="AE125" s="54"/>
      <c r="AI125" s="54"/>
      <c r="AJ125" s="54"/>
    </row>
    <row r="126" spans="1:36" ht="16.5">
      <c r="A126" s="54"/>
      <c r="N126" s="54"/>
      <c r="O126" s="54"/>
      <c r="P126" s="54"/>
      <c r="Q126" s="54"/>
      <c r="R126" s="54"/>
      <c r="S126" s="54"/>
      <c r="T126" s="54"/>
      <c r="U126" s="54"/>
      <c r="V126" s="54"/>
      <c r="W126" s="54"/>
      <c r="X126" s="54"/>
      <c r="Y126" s="54"/>
      <c r="Z126" s="54"/>
      <c r="AA126" s="54"/>
      <c r="AB126" s="54"/>
      <c r="AD126" s="54"/>
      <c r="AI126" s="54"/>
      <c r="AJ126" s="54"/>
    </row>
    <row r="127" spans="1:31" ht="16.5">
      <c r="A127" s="54"/>
      <c r="N127" s="54"/>
      <c r="O127" s="54"/>
      <c r="P127" s="54"/>
      <c r="Q127" s="54"/>
      <c r="R127" s="54"/>
      <c r="S127" s="54"/>
      <c r="T127" s="54"/>
      <c r="U127" s="54"/>
      <c r="V127" s="54"/>
      <c r="W127" s="54"/>
      <c r="X127" s="54"/>
      <c r="Y127" s="54"/>
      <c r="Z127" s="54"/>
      <c r="AA127" s="54"/>
      <c r="AB127" s="54"/>
      <c r="AD127" s="54"/>
      <c r="AE127" s="54"/>
    </row>
    <row r="128" spans="1:31" ht="16.5">
      <c r="A128" s="54"/>
      <c r="N128" s="54"/>
      <c r="O128" s="54"/>
      <c r="P128" s="54"/>
      <c r="Q128" s="54"/>
      <c r="R128" s="54"/>
      <c r="S128" s="54"/>
      <c r="T128" s="54"/>
      <c r="U128" s="54"/>
      <c r="V128" s="54"/>
      <c r="W128" s="54"/>
      <c r="X128" s="54"/>
      <c r="Y128" s="54"/>
      <c r="Z128" s="54"/>
      <c r="AA128" s="54"/>
      <c r="AB128" s="54"/>
      <c r="AE128" s="54"/>
    </row>
    <row r="129" spans="1:31" ht="16.5">
      <c r="A129" s="54"/>
      <c r="N129" s="54"/>
      <c r="O129" s="54"/>
      <c r="P129" s="54"/>
      <c r="Q129" s="54"/>
      <c r="R129" s="54"/>
      <c r="S129" s="54"/>
      <c r="T129" s="54"/>
      <c r="U129" s="54"/>
      <c r="V129" s="54"/>
      <c r="AD129" s="54"/>
      <c r="AE129" s="54"/>
    </row>
    <row r="130" spans="1:31" ht="16.5">
      <c r="A130" s="54"/>
      <c r="W130" s="54"/>
      <c r="X130" s="54"/>
      <c r="Y130" s="54"/>
      <c r="Z130" s="54"/>
      <c r="AA130" s="54"/>
      <c r="AB130" s="54"/>
      <c r="AD130" s="54"/>
      <c r="AE130" s="54"/>
    </row>
    <row r="131" spans="1:31" ht="16.5">
      <c r="A131" s="54"/>
      <c r="N131" s="54"/>
      <c r="O131" s="54"/>
      <c r="P131" s="54"/>
      <c r="Q131" s="54"/>
      <c r="R131" s="54"/>
      <c r="S131" s="54"/>
      <c r="T131" s="54"/>
      <c r="U131" s="54"/>
      <c r="V131" s="54"/>
      <c r="W131" s="54"/>
      <c r="X131" s="54"/>
      <c r="Y131" s="54"/>
      <c r="Z131" s="54"/>
      <c r="AA131" s="54"/>
      <c r="AB131" s="54"/>
      <c r="AD131" s="54"/>
      <c r="AE131" s="54"/>
    </row>
    <row r="132" spans="14:31" ht="16.5">
      <c r="N132" s="54"/>
      <c r="O132" s="54"/>
      <c r="P132" s="54"/>
      <c r="Q132" s="54"/>
      <c r="R132" s="54"/>
      <c r="S132" s="54"/>
      <c r="T132" s="54"/>
      <c r="U132" s="54"/>
      <c r="V132" s="54"/>
      <c r="W132" s="54"/>
      <c r="X132" s="54"/>
      <c r="Y132" s="54"/>
      <c r="Z132" s="54"/>
      <c r="AA132" s="54"/>
      <c r="AB132" s="54"/>
      <c r="AD132" s="54"/>
      <c r="AE132" s="54"/>
    </row>
    <row r="133" spans="14:30" ht="16.5">
      <c r="N133" s="54"/>
      <c r="O133" s="54"/>
      <c r="P133" s="54"/>
      <c r="Q133" s="54"/>
      <c r="R133" s="54"/>
      <c r="S133" s="54"/>
      <c r="T133" s="54"/>
      <c r="U133" s="54"/>
      <c r="V133" s="54"/>
      <c r="W133" s="54"/>
      <c r="X133" s="54"/>
      <c r="Y133" s="54"/>
      <c r="Z133" s="54"/>
      <c r="AA133" s="54"/>
      <c r="AB133" s="54"/>
      <c r="AD133" s="54"/>
    </row>
    <row r="134" spans="14:30" ht="16.5">
      <c r="N134" s="54"/>
      <c r="O134" s="54"/>
      <c r="P134" s="54"/>
      <c r="Q134" s="54"/>
      <c r="R134" s="54"/>
      <c r="S134" s="54"/>
      <c r="T134" s="54"/>
      <c r="U134" s="54"/>
      <c r="V134" s="54"/>
      <c r="W134" s="54"/>
      <c r="X134" s="54"/>
      <c r="Y134" s="54"/>
      <c r="Z134" s="54"/>
      <c r="AA134" s="54"/>
      <c r="AB134" s="54"/>
      <c r="AD134" s="54"/>
    </row>
    <row r="135" spans="14:28" ht="16.5">
      <c r="N135" s="54"/>
      <c r="O135" s="54"/>
      <c r="P135" s="54"/>
      <c r="Q135" s="54"/>
      <c r="R135" s="54"/>
      <c r="S135" s="54"/>
      <c r="T135" s="54"/>
      <c r="U135" s="54"/>
      <c r="V135" s="54"/>
      <c r="W135" s="54"/>
      <c r="X135" s="54"/>
      <c r="Y135" s="54"/>
      <c r="Z135" s="54"/>
      <c r="AA135" s="54"/>
      <c r="AB135" s="54"/>
    </row>
    <row r="136" spans="14:22" ht="16.5">
      <c r="N136" s="54"/>
      <c r="O136" s="54"/>
      <c r="P136" s="54"/>
      <c r="Q136" s="54"/>
      <c r="R136" s="54"/>
      <c r="S136" s="54"/>
      <c r="T136" s="54"/>
      <c r="U136" s="54"/>
      <c r="V136" s="54"/>
    </row>
  </sheetData>
  <dataValidations count="14">
    <dataValidation type="list" allowBlank="1" showInputMessage="1" showErrorMessage="1" sqref="C8">
      <formula1>$AD$5:$AD$10</formula1>
    </dataValidation>
    <dataValidation type="list" allowBlank="1" showInputMessage="1" showErrorMessage="1" sqref="C9">
      <formula1>$AD$11:$AD$17</formula1>
    </dataValidation>
    <dataValidation type="list" allowBlank="1" showInputMessage="1" showErrorMessage="1" sqref="C10">
      <formula1>$AD$18:$AD$22</formula1>
    </dataValidation>
    <dataValidation type="list" allowBlank="1" showInputMessage="1" showErrorMessage="1" sqref="C11">
      <formula1>$AD$23:$AD$29</formula1>
    </dataValidation>
    <dataValidation type="list" allowBlank="1" showInputMessage="1" showErrorMessage="1" sqref="C12">
      <formula1>$AC$30:$AC$37</formula1>
    </dataValidation>
    <dataValidation type="list" allowBlank="1" showInputMessage="1" showErrorMessage="1" sqref="C13">
      <formula1>$AF$1:$AF$7</formula1>
    </dataValidation>
    <dataValidation type="list" allowBlank="1" showInputMessage="1" showErrorMessage="1" sqref="C14">
      <formula1>$AF$13:$AF$18</formula1>
    </dataValidation>
    <dataValidation type="list" allowBlank="1" showInputMessage="1" showErrorMessage="1" sqref="C15">
      <formula1>$AF$19:$AF$25</formula1>
    </dataValidation>
    <dataValidation type="list" allowBlank="1" showInputMessage="1" showErrorMessage="1" sqref="C21:G21">
      <formula1>$Y$2:$Y$6</formula1>
    </dataValidation>
    <dataValidation type="list" allowBlank="1" showInputMessage="1" showErrorMessage="1" sqref="C22:G22">
      <formula1>$Y$8:$Y$12</formula1>
    </dataValidation>
    <dataValidation type="list" allowBlank="1" showInputMessage="1" showErrorMessage="1" sqref="C23:G23">
      <formula1>$Y$13:$Y$18</formula1>
    </dataValidation>
    <dataValidation type="list" allowBlank="1" showInputMessage="1" showErrorMessage="1" sqref="C24:G24">
      <formula1>$Y$19:$Y$24</formula1>
    </dataValidation>
    <dataValidation type="list" allowBlank="1" showInputMessage="1" showErrorMessage="1" sqref="C25:G25">
      <formula1>$Y$25:$Y$29</formula1>
    </dataValidation>
    <dataValidation type="list" allowBlank="1" showInputMessage="1" showErrorMessage="1" sqref="C26:G26">
      <formula1>$Y$31:$Y$36</formula1>
    </dataValidation>
  </dataValidations>
  <printOptions/>
  <pageMargins left="0.35433070866141736" right="0.35433070866141736" top="0.984251968503937" bottom="0.1968503937007874" header="0.31496062992125984" footer="0.31496062992125984"/>
  <pageSetup orientation="landscape" pageOrder="overThenDown" paperSize="9"/>
  <headerFooter alignWithMargins="0">
    <oddHeader>&amp;L&amp;"Arial Narrow,Normal"Energi- och Innemiljödeklarering&amp;C&amp;"Arial Narrow,Normal"Uppgifter om Klimatskal&amp;R&amp;"Arial Narrow,Normal"&amp;11&amp;P(&amp;N)</oddHeader>
  </headerFooter>
  <rowBreaks count="2" manualBreakCount="2">
    <brk id="36" max="14" man="1"/>
    <brk id="72" max="14" man="1"/>
  </rowBreaks>
  <colBreaks count="2" manualBreakCount="2">
    <brk id="13" max="96" man="1"/>
    <brk id="27" max="118" man="1"/>
  </colBreaks>
  <legacyDrawing r:id="rId2"/>
</worksheet>
</file>

<file path=xl/worksheets/sheet6.xml><?xml version="1.0" encoding="utf-8"?>
<worksheet xmlns="http://schemas.openxmlformats.org/spreadsheetml/2006/main" xmlns:r="http://schemas.openxmlformats.org/officeDocument/2006/relationships">
  <dimension ref="A1:Z102"/>
  <sheetViews>
    <sheetView view="pageBreakPreview" zoomScaleSheetLayoutView="100" workbookViewId="0" topLeftCell="A46">
      <selection activeCell="N95" sqref="N95"/>
    </sheetView>
  </sheetViews>
  <sheetFormatPr defaultColWidth="11.00390625" defaultRowHeight="12.75"/>
  <cols>
    <col min="1" max="1" width="2.875" style="0" customWidth="1"/>
    <col min="2" max="2" width="16.375" style="0" customWidth="1"/>
    <col min="3" max="3" width="15.125" style="0" customWidth="1"/>
    <col min="8" max="8" width="5.00390625" style="0" customWidth="1"/>
    <col min="9" max="9" width="3.625" style="0" customWidth="1"/>
    <col min="10" max="10" width="4.25390625" style="0" customWidth="1"/>
    <col min="11" max="11" width="4.125" style="0" customWidth="1"/>
    <col min="12" max="12" width="3.375" style="0" customWidth="1"/>
    <col min="13" max="13" width="3.875" style="0" customWidth="1"/>
    <col min="14" max="14" width="19.00390625" style="0" customWidth="1"/>
    <col min="15" max="15" width="19.375" style="0" customWidth="1"/>
    <col min="16" max="16" width="14.00390625" style="0" customWidth="1"/>
    <col min="24" max="24" width="12.125" style="0" customWidth="1"/>
    <col min="25" max="25" width="7.25390625" style="0" customWidth="1"/>
    <col min="26" max="26" width="6.125" style="0" customWidth="1"/>
  </cols>
  <sheetData>
    <row r="1" spans="1:26" ht="12.75">
      <c r="A1" s="1"/>
      <c r="B1" s="84" t="s">
        <v>270</v>
      </c>
      <c r="C1" s="4">
        <f>A!J3</f>
        <v>0</v>
      </c>
      <c r="D1" s="1"/>
      <c r="E1" s="368"/>
      <c r="F1" s="30"/>
      <c r="G1" s="95" t="s">
        <v>721</v>
      </c>
      <c r="H1" s="282" t="e">
        <f>#REF!</f>
        <v>#REF!</v>
      </c>
      <c r="I1" s="369"/>
      <c r="J1" s="370"/>
      <c r="K1" s="288"/>
      <c r="L1" s="289"/>
      <c r="W1" s="41" t="s">
        <v>677</v>
      </c>
      <c r="Y1" s="1"/>
      <c r="Z1" s="1"/>
    </row>
    <row r="2" spans="1:26" ht="12.75">
      <c r="A2" s="1"/>
      <c r="B2" s="84" t="s">
        <v>969</v>
      </c>
      <c r="C2" s="4">
        <f>A!J4</f>
        <v>0</v>
      </c>
      <c r="D2" s="1"/>
      <c r="E2" s="368"/>
      <c r="F2" s="30"/>
      <c r="G2" s="95" t="s">
        <v>588</v>
      </c>
      <c r="H2" s="282" t="e">
        <f>#REF!</f>
        <v>#REF!</v>
      </c>
      <c r="I2" s="369"/>
      <c r="J2" s="370"/>
      <c r="K2" s="288"/>
      <c r="L2" s="289"/>
      <c r="W2" s="1" t="s">
        <v>1154</v>
      </c>
      <c r="X2" s="53">
        <v>1</v>
      </c>
      <c r="Y2" s="1" t="s">
        <v>662</v>
      </c>
      <c r="Z2" s="1">
        <v>1</v>
      </c>
    </row>
    <row r="3" spans="1:26" ht="12.75">
      <c r="A3" s="53"/>
      <c r="B3" s="85"/>
      <c r="C3" s="73"/>
      <c r="D3" s="53"/>
      <c r="E3" s="368"/>
      <c r="F3" s="30"/>
      <c r="G3" s="95" t="s">
        <v>589</v>
      </c>
      <c r="H3" s="282" t="e">
        <f>#REF!</f>
        <v>#REF!</v>
      </c>
      <c r="I3" s="369"/>
      <c r="J3" s="370"/>
      <c r="K3" s="288"/>
      <c r="L3" s="289"/>
      <c r="W3" s="1"/>
      <c r="X3" s="53">
        <v>2</v>
      </c>
      <c r="Y3" s="1"/>
      <c r="Z3" s="1">
        <v>2</v>
      </c>
    </row>
    <row r="4" spans="5:26" ht="12.75">
      <c r="E4" s="368"/>
      <c r="F4" s="30"/>
      <c r="G4" s="95" t="s">
        <v>145</v>
      </c>
      <c r="H4" s="282" t="e">
        <f>#REF!</f>
        <v>#REF!</v>
      </c>
      <c r="I4" s="369"/>
      <c r="J4" s="370"/>
      <c r="K4" s="288"/>
      <c r="L4" s="289"/>
      <c r="W4" s="1"/>
      <c r="X4" s="53">
        <v>3</v>
      </c>
      <c r="Y4" s="1"/>
      <c r="Z4" s="1">
        <v>3</v>
      </c>
    </row>
    <row r="5" spans="2:26" ht="12.75">
      <c r="B5" s="879" t="s">
        <v>312</v>
      </c>
      <c r="C5" s="879"/>
      <c r="D5" s="47"/>
      <c r="E5" s="47"/>
      <c r="F5" s="47"/>
      <c r="G5" s="47"/>
      <c r="H5" s="47"/>
      <c r="W5" s="1"/>
      <c r="X5" s="1" t="s">
        <v>1224</v>
      </c>
      <c r="Y5" s="1"/>
      <c r="Z5" s="1"/>
    </row>
    <row r="6" spans="1:26" ht="15">
      <c r="A6" s="25" t="s">
        <v>452</v>
      </c>
      <c r="B6" s="171" t="s">
        <v>42</v>
      </c>
      <c r="C6" s="76" t="s">
        <v>787</v>
      </c>
      <c r="D6" s="76" t="s">
        <v>149</v>
      </c>
      <c r="E6" s="76" t="s">
        <v>150</v>
      </c>
      <c r="F6" s="76" t="s">
        <v>24</v>
      </c>
      <c r="G6" s="76" t="s">
        <v>25</v>
      </c>
      <c r="H6" s="174" t="s">
        <v>1012</v>
      </c>
      <c r="I6" s="174" t="s">
        <v>674</v>
      </c>
      <c r="W6" s="1"/>
      <c r="X6" s="1"/>
      <c r="Y6" s="1" t="s">
        <v>815</v>
      </c>
      <c r="Z6" s="1">
        <v>1</v>
      </c>
    </row>
    <row r="7" spans="1:26" ht="12.75">
      <c r="A7" s="300"/>
      <c r="B7" s="71" t="s">
        <v>1145</v>
      </c>
      <c r="C7" s="146"/>
      <c r="D7" s="146"/>
      <c r="E7" s="146"/>
      <c r="F7" s="146"/>
      <c r="G7" s="146"/>
      <c r="H7" s="15"/>
      <c r="I7" s="287"/>
      <c r="W7" s="1"/>
      <c r="X7" s="53"/>
      <c r="Y7" s="1"/>
      <c r="Z7" s="1">
        <v>2</v>
      </c>
    </row>
    <row r="8" spans="1:26" ht="12.75">
      <c r="A8" s="300"/>
      <c r="B8" s="145" t="s">
        <v>695</v>
      </c>
      <c r="C8" s="297"/>
      <c r="D8" s="146"/>
      <c r="E8" s="146"/>
      <c r="F8" s="146"/>
      <c r="G8" s="146"/>
      <c r="H8" s="15"/>
      <c r="I8" s="287"/>
      <c r="W8" s="1"/>
      <c r="X8" s="1"/>
      <c r="Y8" s="1"/>
      <c r="Z8" s="1">
        <v>3</v>
      </c>
    </row>
    <row r="9" spans="1:26" ht="12.75">
      <c r="A9" s="300"/>
      <c r="B9" s="145" t="s">
        <v>1221</v>
      </c>
      <c r="C9" s="297"/>
      <c r="D9" s="146"/>
      <c r="E9" s="146"/>
      <c r="F9" s="146"/>
      <c r="G9" s="146"/>
      <c r="H9" s="15"/>
      <c r="I9" s="146"/>
      <c r="W9" s="1" t="s">
        <v>865</v>
      </c>
      <c r="X9" s="1" t="s">
        <v>106</v>
      </c>
      <c r="Y9" s="1"/>
      <c r="Z9" s="1"/>
    </row>
    <row r="10" spans="1:26" ht="12.75">
      <c r="A10" s="300"/>
      <c r="B10" s="145" t="s">
        <v>872</v>
      </c>
      <c r="C10" s="297"/>
      <c r="D10" s="146"/>
      <c r="E10" s="146"/>
      <c r="F10" s="146"/>
      <c r="G10" s="146"/>
      <c r="H10" s="15"/>
      <c r="I10" s="146"/>
      <c r="W10" s="1"/>
      <c r="X10" s="1" t="s">
        <v>377</v>
      </c>
      <c r="Y10" s="1" t="s">
        <v>1042</v>
      </c>
      <c r="Z10" s="1"/>
    </row>
    <row r="11" spans="1:26" ht="12.75">
      <c r="A11" s="300"/>
      <c r="B11" s="149" t="s">
        <v>942</v>
      </c>
      <c r="C11" s="146"/>
      <c r="D11" s="146"/>
      <c r="E11" s="146"/>
      <c r="F11" s="146"/>
      <c r="G11" s="146"/>
      <c r="H11" s="15"/>
      <c r="I11" s="146"/>
      <c r="W11" s="1"/>
      <c r="X11" s="1" t="s">
        <v>378</v>
      </c>
      <c r="Y11" s="1"/>
      <c r="Z11" s="1"/>
    </row>
    <row r="12" spans="1:26" ht="12.75">
      <c r="A12" s="300"/>
      <c r="B12" s="145" t="s">
        <v>1241</v>
      </c>
      <c r="C12" s="297"/>
      <c r="D12" s="146"/>
      <c r="E12" s="146"/>
      <c r="F12" s="146"/>
      <c r="G12" s="146"/>
      <c r="H12" s="15"/>
      <c r="I12" s="146"/>
      <c r="W12" s="1"/>
      <c r="X12" s="1" t="s">
        <v>1224</v>
      </c>
      <c r="Y12" s="1"/>
      <c r="Z12" s="1"/>
    </row>
    <row r="13" spans="1:26" ht="12.75">
      <c r="A13" s="300"/>
      <c r="B13" s="145" t="s">
        <v>662</v>
      </c>
      <c r="C13" s="297"/>
      <c r="D13" s="146"/>
      <c r="E13" s="146"/>
      <c r="F13" s="146"/>
      <c r="G13" s="146"/>
      <c r="H13" s="15"/>
      <c r="I13" s="146"/>
      <c r="W13" s="1"/>
      <c r="X13" s="1"/>
      <c r="Y13" s="1"/>
      <c r="Z13" s="1"/>
    </row>
    <row r="14" spans="1:26" ht="12.75">
      <c r="A14" s="300"/>
      <c r="B14" s="150" t="s">
        <v>1088</v>
      </c>
      <c r="C14" s="313"/>
      <c r="D14" s="146"/>
      <c r="E14" s="146"/>
      <c r="F14" s="146"/>
      <c r="G14" s="146"/>
      <c r="H14" s="15"/>
      <c r="I14" s="146"/>
      <c r="W14" s="1"/>
      <c r="X14" s="1"/>
      <c r="Y14" s="1"/>
      <c r="Z14" s="1"/>
    </row>
    <row r="15" spans="1:26" ht="12.75">
      <c r="A15" s="300"/>
      <c r="B15" s="150" t="s">
        <v>1297</v>
      </c>
      <c r="C15" s="313"/>
      <c r="D15" s="146"/>
      <c r="E15" s="146"/>
      <c r="F15" s="146"/>
      <c r="G15" s="146"/>
      <c r="H15" s="15"/>
      <c r="I15" s="146"/>
      <c r="W15" s="1" t="s">
        <v>631</v>
      </c>
      <c r="X15" s="1" t="s">
        <v>106</v>
      </c>
      <c r="Y15" s="1"/>
      <c r="Z15" s="1"/>
    </row>
    <row r="16" spans="1:26" ht="12.75">
      <c r="A16" s="300"/>
      <c r="B16" s="150" t="s">
        <v>1032</v>
      </c>
      <c r="C16" s="313"/>
      <c r="D16" s="146"/>
      <c r="E16" s="146"/>
      <c r="F16" s="146"/>
      <c r="G16" s="146"/>
      <c r="H16" s="15"/>
      <c r="I16" s="146"/>
      <c r="W16" s="1"/>
      <c r="X16" s="1" t="s">
        <v>377</v>
      </c>
      <c r="Y16" s="1"/>
      <c r="Z16" s="1"/>
    </row>
    <row r="17" spans="1:26" ht="12.75">
      <c r="A17" s="300"/>
      <c r="B17" s="153" t="s">
        <v>1306</v>
      </c>
      <c r="C17" s="314"/>
      <c r="D17" s="301"/>
      <c r="E17" s="301"/>
      <c r="F17" s="301"/>
      <c r="G17" s="301"/>
      <c r="H17" s="39"/>
      <c r="I17" s="146"/>
      <c r="W17" s="1"/>
      <c r="X17" s="1" t="s">
        <v>378</v>
      </c>
      <c r="Y17" s="1"/>
      <c r="Z17" s="1"/>
    </row>
    <row r="18" spans="1:26" ht="12.75">
      <c r="A18" s="300"/>
      <c r="B18" s="151" t="s">
        <v>177</v>
      </c>
      <c r="C18" s="315"/>
      <c r="D18" s="146"/>
      <c r="E18" s="146"/>
      <c r="F18" s="146"/>
      <c r="G18" s="146"/>
      <c r="H18" s="15"/>
      <c r="I18" s="146"/>
      <c r="W18" s="1"/>
      <c r="X18" s="1" t="s">
        <v>1224</v>
      </c>
      <c r="Y18" s="1"/>
      <c r="Z18" s="1"/>
    </row>
    <row r="19" spans="1:26" ht="12.75">
      <c r="A19" s="300"/>
      <c r="B19" s="152" t="s">
        <v>672</v>
      </c>
      <c r="C19" s="315"/>
      <c r="D19" s="146"/>
      <c r="E19" s="146"/>
      <c r="F19" s="146"/>
      <c r="G19" s="146"/>
      <c r="H19" s="15"/>
      <c r="I19" s="301"/>
      <c r="W19" s="1"/>
      <c r="X19" s="1"/>
      <c r="Y19" s="1"/>
      <c r="Z19" s="1"/>
    </row>
    <row r="20" spans="1:26" ht="12.75">
      <c r="A20" s="300"/>
      <c r="B20" s="151" t="s">
        <v>884</v>
      </c>
      <c r="C20" s="315"/>
      <c r="D20" s="146"/>
      <c r="E20" s="146"/>
      <c r="F20" s="146"/>
      <c r="G20" s="146"/>
      <c r="H20" s="15"/>
      <c r="I20" s="146"/>
      <c r="W20" s="1"/>
      <c r="X20" s="1"/>
      <c r="Y20" s="1"/>
      <c r="Z20" s="1"/>
    </row>
    <row r="21" spans="1:26" ht="12.75">
      <c r="A21" s="300"/>
      <c r="B21" s="151" t="s">
        <v>695</v>
      </c>
      <c r="C21" s="315"/>
      <c r="D21" s="146"/>
      <c r="E21" s="146"/>
      <c r="F21" s="146"/>
      <c r="G21" s="146"/>
      <c r="H21" s="15"/>
      <c r="I21" s="146"/>
      <c r="W21" s="1" t="s">
        <v>632</v>
      </c>
      <c r="X21" s="1" t="s">
        <v>900</v>
      </c>
      <c r="Y21" s="1"/>
      <c r="Z21" s="1"/>
    </row>
    <row r="22" spans="1:26" ht="12.75">
      <c r="A22" s="300"/>
      <c r="B22" s="152" t="s">
        <v>647</v>
      </c>
      <c r="C22" s="315"/>
      <c r="D22" s="146"/>
      <c r="E22" s="146"/>
      <c r="F22" s="146"/>
      <c r="G22" s="146"/>
      <c r="H22" s="15"/>
      <c r="I22" s="146"/>
      <c r="W22" s="1"/>
      <c r="X22" s="1" t="s">
        <v>313</v>
      </c>
      <c r="Y22" s="1"/>
      <c r="Z22" s="1"/>
    </row>
    <row r="23" spans="1:26" ht="12.75">
      <c r="A23" s="300"/>
      <c r="B23" s="151" t="s">
        <v>884</v>
      </c>
      <c r="C23" s="315"/>
      <c r="D23" s="146"/>
      <c r="E23" s="146"/>
      <c r="F23" s="146"/>
      <c r="G23" s="146"/>
      <c r="H23" s="15"/>
      <c r="I23" s="146"/>
      <c r="W23" s="1"/>
      <c r="X23" s="1" t="s">
        <v>901</v>
      </c>
      <c r="Y23" s="1"/>
      <c r="Z23" s="1"/>
    </row>
    <row r="24" spans="1:26" ht="12.75">
      <c r="A24" s="300"/>
      <c r="B24" s="151" t="s">
        <v>658</v>
      </c>
      <c r="C24" s="315"/>
      <c r="D24" s="146"/>
      <c r="E24" s="146"/>
      <c r="F24" s="146"/>
      <c r="G24" s="146"/>
      <c r="H24" s="15"/>
      <c r="I24" s="146"/>
      <c r="W24" s="1"/>
      <c r="X24" s="1" t="s">
        <v>1224</v>
      </c>
      <c r="Y24" s="1"/>
      <c r="Z24" s="1"/>
    </row>
    <row r="25" spans="1:26" ht="12.75">
      <c r="A25" s="300"/>
      <c r="B25" s="152" t="s">
        <v>662</v>
      </c>
      <c r="C25" s="316"/>
      <c r="D25" s="301"/>
      <c r="E25" s="301"/>
      <c r="F25" s="301"/>
      <c r="G25" s="301"/>
      <c r="H25" s="39"/>
      <c r="I25" s="146"/>
      <c r="W25" s="1"/>
      <c r="X25" s="1"/>
      <c r="Y25" s="1"/>
      <c r="Z25" s="1"/>
    </row>
    <row r="26" spans="1:26" ht="12.75" customHeight="1">
      <c r="A26" s="300"/>
      <c r="B26" s="151" t="s">
        <v>177</v>
      </c>
      <c r="C26" s="315"/>
      <c r="D26" s="146"/>
      <c r="E26" s="146"/>
      <c r="F26" s="146"/>
      <c r="G26" s="146"/>
      <c r="H26" s="15"/>
      <c r="I26" s="146"/>
      <c r="W26" s="1" t="s">
        <v>1171</v>
      </c>
      <c r="X26" s="1" t="s">
        <v>314</v>
      </c>
      <c r="Y26" s="1"/>
      <c r="Z26" s="1"/>
    </row>
    <row r="27" spans="1:26" ht="12.75" customHeight="1">
      <c r="A27" s="300"/>
      <c r="B27" s="152" t="s">
        <v>1041</v>
      </c>
      <c r="C27" s="316"/>
      <c r="D27" s="301"/>
      <c r="E27" s="301"/>
      <c r="F27" s="301"/>
      <c r="G27" s="301"/>
      <c r="H27" s="39"/>
      <c r="I27" s="301"/>
      <c r="W27" s="1"/>
      <c r="X27" s="1" t="s">
        <v>435</v>
      </c>
      <c r="Y27" s="1"/>
      <c r="Z27" s="1"/>
    </row>
    <row r="28" spans="1:26" ht="12.75" customHeight="1">
      <c r="A28" s="300"/>
      <c r="B28" s="151" t="s">
        <v>177</v>
      </c>
      <c r="C28" s="315"/>
      <c r="D28" s="146"/>
      <c r="E28" s="146"/>
      <c r="F28" s="146"/>
      <c r="G28" s="146"/>
      <c r="H28" s="15"/>
      <c r="I28" s="146"/>
      <c r="W28" s="1"/>
      <c r="X28" s="1" t="s">
        <v>436</v>
      </c>
      <c r="Y28" s="1"/>
      <c r="Z28" s="1"/>
    </row>
    <row r="29" spans="1:26" ht="12.75" customHeight="1">
      <c r="A29" s="300"/>
      <c r="B29" s="152" t="s">
        <v>1292</v>
      </c>
      <c r="C29" s="316"/>
      <c r="D29" s="301"/>
      <c r="E29" s="301"/>
      <c r="F29" s="301"/>
      <c r="G29" s="301"/>
      <c r="H29" s="39"/>
      <c r="I29" s="301"/>
      <c r="W29" s="1"/>
      <c r="X29" s="1"/>
      <c r="Y29" s="1"/>
      <c r="Z29" s="1"/>
    </row>
    <row r="30" spans="1:26" ht="12.75" customHeight="1">
      <c r="A30" s="300"/>
      <c r="B30" s="151" t="s">
        <v>177</v>
      </c>
      <c r="C30" s="59"/>
      <c r="D30" s="14"/>
      <c r="E30" s="14"/>
      <c r="F30" s="14"/>
      <c r="G30" s="14"/>
      <c r="H30" s="15"/>
      <c r="I30" s="146"/>
      <c r="W30" s="1"/>
      <c r="X30" s="1"/>
      <c r="Y30" s="1"/>
      <c r="Z30" s="1"/>
    </row>
    <row r="31" spans="23:26" ht="12.75" customHeight="1">
      <c r="W31" s="1"/>
      <c r="X31" s="1"/>
      <c r="Y31" s="1"/>
      <c r="Z31" s="1"/>
    </row>
    <row r="32" spans="1:26" ht="12.75" customHeight="1">
      <c r="A32" s="188" t="s">
        <v>674</v>
      </c>
      <c r="B32" s="49" t="s">
        <v>1179</v>
      </c>
      <c r="C32" s="49"/>
      <c r="D32" s="41"/>
      <c r="E32" s="41"/>
      <c r="F32" s="41"/>
      <c r="G32" s="41"/>
      <c r="H32" s="41"/>
      <c r="W32" s="1" t="s">
        <v>1360</v>
      </c>
      <c r="X32" s="1" t="s">
        <v>314</v>
      </c>
      <c r="Y32" s="1"/>
      <c r="Z32" s="1"/>
    </row>
    <row r="33" spans="1:7" ht="12.75" customHeight="1">
      <c r="A33" s="288"/>
      <c r="B33" s="286"/>
      <c r="C33" s="170"/>
      <c r="D33" s="305"/>
      <c r="E33" s="296"/>
      <c r="F33" s="293"/>
      <c r="G33" s="164"/>
    </row>
    <row r="34" spans="1:7" ht="16.5">
      <c r="A34" s="288"/>
      <c r="B34" s="286"/>
      <c r="C34" s="170"/>
      <c r="D34" s="305"/>
      <c r="E34" s="296"/>
      <c r="F34" s="293"/>
      <c r="G34" s="164"/>
    </row>
    <row r="35" spans="1:7" ht="16.5">
      <c r="A35" s="288"/>
      <c r="B35" s="286"/>
      <c r="C35" s="170"/>
      <c r="D35" s="305"/>
      <c r="E35" s="296"/>
      <c r="F35" s="293"/>
      <c r="G35" s="164"/>
    </row>
    <row r="36" spans="1:7" ht="16.5">
      <c r="A36" s="288"/>
      <c r="B36" s="286"/>
      <c r="C36" s="170"/>
      <c r="D36" s="305"/>
      <c r="E36" s="296"/>
      <c r="F36" s="293"/>
      <c r="G36" s="164"/>
    </row>
    <row r="37" spans="1:7" ht="16.5">
      <c r="A37" s="288"/>
      <c r="B37" s="286"/>
      <c r="C37" s="170"/>
      <c r="D37" s="305"/>
      <c r="E37" s="296"/>
      <c r="F37" s="293"/>
      <c r="G37" s="164"/>
    </row>
    <row r="38" spans="1:7" ht="16.5">
      <c r="A38" s="288"/>
      <c r="B38" s="286"/>
      <c r="C38" s="170"/>
      <c r="D38" s="305"/>
      <c r="E38" s="296"/>
      <c r="F38" s="293"/>
      <c r="G38" s="164"/>
    </row>
    <row r="39" spans="2:15" ht="16.5">
      <c r="B39" s="177"/>
      <c r="C39" s="177"/>
      <c r="D39" s="177"/>
      <c r="E39" s="177"/>
      <c r="F39" s="177"/>
      <c r="G39" s="177"/>
      <c r="H39" s="177"/>
      <c r="O39" s="53" t="s">
        <v>1219</v>
      </c>
    </row>
    <row r="40" spans="9:15" ht="12.75">
      <c r="I40" s="140"/>
      <c r="J40" s="29"/>
      <c r="K40" s="30" t="s">
        <v>933</v>
      </c>
      <c r="L40" s="30"/>
      <c r="M40" s="46"/>
      <c r="N40" s="175" t="s">
        <v>753</v>
      </c>
      <c r="O40" s="27"/>
    </row>
    <row r="41" spans="2:15" ht="12.75">
      <c r="B41" s="87" t="s">
        <v>1015</v>
      </c>
      <c r="C41" s="169"/>
      <c r="D41" s="169"/>
      <c r="E41" s="169"/>
      <c r="F41" s="169"/>
      <c r="G41" s="169"/>
      <c r="H41" s="169"/>
      <c r="I41" s="31" t="s">
        <v>673</v>
      </c>
      <c r="J41" s="32"/>
      <c r="K41" s="31" t="s">
        <v>374</v>
      </c>
      <c r="L41" s="32"/>
      <c r="M41" s="32"/>
      <c r="N41" s="25" t="s">
        <v>989</v>
      </c>
      <c r="O41" s="25" t="s">
        <v>839</v>
      </c>
    </row>
    <row r="42" spans="1:15" ht="12.75">
      <c r="A42" s="188" t="s">
        <v>452</v>
      </c>
      <c r="B42" s="145" t="s">
        <v>277</v>
      </c>
      <c r="C42" s="25" t="s">
        <v>663</v>
      </c>
      <c r="D42" s="25" t="s">
        <v>663</v>
      </c>
      <c r="E42" s="25" t="s">
        <v>663</v>
      </c>
      <c r="F42" s="25" t="s">
        <v>663</v>
      </c>
      <c r="G42" s="25" t="s">
        <v>663</v>
      </c>
      <c r="H42" s="188" t="s">
        <v>674</v>
      </c>
      <c r="I42" s="22" t="s">
        <v>375</v>
      </c>
      <c r="J42" s="22" t="s">
        <v>651</v>
      </c>
      <c r="K42" s="22" t="s">
        <v>375</v>
      </c>
      <c r="L42" s="22" t="s">
        <v>651</v>
      </c>
      <c r="M42" s="77" t="s">
        <v>674</v>
      </c>
      <c r="N42" s="78"/>
      <c r="O42" s="79"/>
    </row>
    <row r="43" spans="1:15" ht="12.75">
      <c r="A43" s="26"/>
      <c r="B43" s="145" t="s">
        <v>878</v>
      </c>
      <c r="C43" s="14"/>
      <c r="D43" s="14"/>
      <c r="E43" s="14"/>
      <c r="F43" s="14"/>
      <c r="G43" s="14"/>
      <c r="H43" s="14"/>
      <c r="I43" s="176" t="s">
        <v>1177</v>
      </c>
      <c r="J43" s="81" t="s">
        <v>1177</v>
      </c>
      <c r="K43" s="26"/>
      <c r="L43" s="26"/>
      <c r="M43" s="26"/>
      <c r="N43" s="82" t="s">
        <v>1290</v>
      </c>
      <c r="O43" s="14" t="s">
        <v>652</v>
      </c>
    </row>
    <row r="44" spans="1:15" ht="12.75">
      <c r="A44" s="26"/>
      <c r="B44" s="145" t="s">
        <v>1145</v>
      </c>
      <c r="C44" s="40"/>
      <c r="D44" s="14"/>
      <c r="E44" s="14"/>
      <c r="F44" s="14"/>
      <c r="G44" s="14"/>
      <c r="H44" s="14"/>
      <c r="I44" s="81"/>
      <c r="J44" s="81" t="s">
        <v>1177</v>
      </c>
      <c r="K44" s="26"/>
      <c r="L44" s="26"/>
      <c r="M44" s="26"/>
      <c r="N44" s="82" t="s">
        <v>1068</v>
      </c>
      <c r="O44" s="14" t="s">
        <v>998</v>
      </c>
    </row>
    <row r="45" spans="1:15" ht="12.75">
      <c r="A45" s="26"/>
      <c r="B45" s="145" t="s">
        <v>695</v>
      </c>
      <c r="C45" s="40"/>
      <c r="D45" s="14"/>
      <c r="E45" s="14"/>
      <c r="F45" s="14"/>
      <c r="G45" s="14"/>
      <c r="H45" s="14"/>
      <c r="I45" s="7" t="s">
        <v>1177</v>
      </c>
      <c r="J45" s="7" t="s">
        <v>1177</v>
      </c>
      <c r="K45" s="7" t="s">
        <v>652</v>
      </c>
      <c r="L45" s="7" t="s">
        <v>652</v>
      </c>
      <c r="M45" s="7"/>
      <c r="N45" s="82" t="s">
        <v>1011</v>
      </c>
      <c r="O45" s="14" t="s">
        <v>999</v>
      </c>
    </row>
    <row r="46" spans="1:15" ht="12.75">
      <c r="A46" s="26"/>
      <c r="B46" s="145" t="s">
        <v>1221</v>
      </c>
      <c r="C46" s="40"/>
      <c r="D46" s="14"/>
      <c r="E46" s="14"/>
      <c r="F46" s="14"/>
      <c r="G46" s="14"/>
      <c r="H46" s="14"/>
      <c r="I46" s="7"/>
      <c r="J46" s="7" t="s">
        <v>1177</v>
      </c>
      <c r="K46" s="7" t="s">
        <v>1177</v>
      </c>
      <c r="L46" s="7"/>
      <c r="M46" s="7"/>
      <c r="N46" s="82" t="s">
        <v>477</v>
      </c>
      <c r="O46" s="14" t="s">
        <v>652</v>
      </c>
    </row>
    <row r="47" spans="1:15" ht="12.75">
      <c r="A47" s="26"/>
      <c r="B47" s="145" t="s">
        <v>872</v>
      </c>
      <c r="C47" s="18"/>
      <c r="D47" s="14"/>
      <c r="E47" s="14"/>
      <c r="F47" s="14"/>
      <c r="G47" s="14"/>
      <c r="H47" s="17"/>
      <c r="I47" s="7"/>
      <c r="J47" s="7" t="s">
        <v>1177</v>
      </c>
      <c r="K47" s="7"/>
      <c r="L47" s="7"/>
      <c r="M47" s="7"/>
      <c r="N47" s="184" t="s">
        <v>1069</v>
      </c>
      <c r="O47" s="17"/>
    </row>
    <row r="48" spans="1:15" ht="12.75">
      <c r="A48" s="26"/>
      <c r="B48" s="145" t="s">
        <v>632</v>
      </c>
      <c r="C48" s="40"/>
      <c r="D48" s="14"/>
      <c r="E48" s="14"/>
      <c r="F48" s="14"/>
      <c r="G48" s="14"/>
      <c r="H48" s="14"/>
      <c r="I48" s="7"/>
      <c r="J48" s="7" t="s">
        <v>1177</v>
      </c>
      <c r="K48" s="7"/>
      <c r="L48" s="7"/>
      <c r="M48" s="7"/>
      <c r="N48" s="82" t="s">
        <v>1010</v>
      </c>
      <c r="O48" s="13" t="s">
        <v>652</v>
      </c>
    </row>
    <row r="49" spans="1:15" ht="12.75">
      <c r="A49" s="26"/>
      <c r="B49" s="145" t="s">
        <v>942</v>
      </c>
      <c r="C49" s="40"/>
      <c r="D49" s="14"/>
      <c r="E49" s="14"/>
      <c r="F49" s="14"/>
      <c r="G49" s="14"/>
      <c r="H49" s="14"/>
      <c r="I49" s="7" t="s">
        <v>1177</v>
      </c>
      <c r="J49" s="7" t="s">
        <v>1177</v>
      </c>
      <c r="K49" s="7" t="s">
        <v>652</v>
      </c>
      <c r="L49" s="7" t="s">
        <v>1177</v>
      </c>
      <c r="M49" s="7"/>
      <c r="N49" s="82" t="s">
        <v>1220</v>
      </c>
      <c r="O49" s="14" t="s">
        <v>652</v>
      </c>
    </row>
    <row r="50" spans="1:15" ht="12.75">
      <c r="A50" s="26"/>
      <c r="B50" s="145" t="s">
        <v>752</v>
      </c>
      <c r="C50" s="58"/>
      <c r="D50" s="14"/>
      <c r="E50" s="14"/>
      <c r="F50" s="14"/>
      <c r="G50" s="14"/>
      <c r="H50" s="14"/>
      <c r="I50" s="7" t="s">
        <v>876</v>
      </c>
      <c r="J50" s="7" t="s">
        <v>1177</v>
      </c>
      <c r="K50" s="7" t="s">
        <v>652</v>
      </c>
      <c r="L50" s="7" t="s">
        <v>1177</v>
      </c>
      <c r="M50" s="7"/>
      <c r="N50" s="82" t="s">
        <v>838</v>
      </c>
      <c r="O50" s="16" t="s">
        <v>652</v>
      </c>
    </row>
    <row r="51" spans="1:15" ht="12.75">
      <c r="A51" s="26"/>
      <c r="B51" s="145" t="s">
        <v>1163</v>
      </c>
      <c r="C51" s="58"/>
      <c r="D51" s="14"/>
      <c r="E51" s="14"/>
      <c r="F51" s="14"/>
      <c r="G51" s="14"/>
      <c r="H51" s="14"/>
      <c r="I51" s="7" t="s">
        <v>1177</v>
      </c>
      <c r="J51" s="10" t="s">
        <v>1177</v>
      </c>
      <c r="K51" s="7" t="s">
        <v>652</v>
      </c>
      <c r="L51" s="7" t="s">
        <v>1177</v>
      </c>
      <c r="M51" s="7"/>
      <c r="N51" s="185" t="s">
        <v>551</v>
      </c>
      <c r="O51" s="16" t="s">
        <v>652</v>
      </c>
    </row>
    <row r="52" spans="1:15" ht="12.75">
      <c r="A52" s="26"/>
      <c r="B52" s="145" t="s">
        <v>662</v>
      </c>
      <c r="C52" s="58"/>
      <c r="D52" s="14"/>
      <c r="E52" s="14"/>
      <c r="F52" s="14"/>
      <c r="G52" s="14"/>
      <c r="H52" s="14"/>
      <c r="I52" s="7" t="s">
        <v>1177</v>
      </c>
      <c r="J52" s="7" t="s">
        <v>1177</v>
      </c>
      <c r="K52" s="7" t="s">
        <v>652</v>
      </c>
      <c r="L52" s="7" t="s">
        <v>1177</v>
      </c>
      <c r="M52" s="7"/>
      <c r="N52" s="185" t="s">
        <v>1068</v>
      </c>
      <c r="O52" s="16" t="s">
        <v>315</v>
      </c>
    </row>
    <row r="53" spans="1:15" ht="12.75">
      <c r="A53" s="26"/>
      <c r="B53" s="145" t="s">
        <v>1241</v>
      </c>
      <c r="C53" s="183"/>
      <c r="D53" s="39"/>
      <c r="E53" s="39"/>
      <c r="F53" s="39"/>
      <c r="G53" s="39"/>
      <c r="H53" s="39"/>
      <c r="I53" s="7" t="s">
        <v>1177</v>
      </c>
      <c r="J53" s="7" t="s">
        <v>1177</v>
      </c>
      <c r="K53" s="7" t="s">
        <v>652</v>
      </c>
      <c r="L53" s="7" t="s">
        <v>652</v>
      </c>
      <c r="M53" s="7"/>
      <c r="N53" s="184" t="s">
        <v>1198</v>
      </c>
      <c r="O53" s="17" t="s">
        <v>652</v>
      </c>
    </row>
    <row r="54" spans="1:15" ht="12.75">
      <c r="A54" s="26"/>
      <c r="B54" s="145" t="s">
        <v>662</v>
      </c>
      <c r="C54" s="59"/>
      <c r="D54" s="14"/>
      <c r="E54" s="14"/>
      <c r="F54" s="14"/>
      <c r="G54" s="14"/>
      <c r="H54" s="14"/>
      <c r="I54" s="7" t="s">
        <v>1177</v>
      </c>
      <c r="J54" s="10" t="s">
        <v>1177</v>
      </c>
      <c r="K54" s="7" t="s">
        <v>652</v>
      </c>
      <c r="L54" s="7" t="s">
        <v>652</v>
      </c>
      <c r="M54" s="7"/>
      <c r="N54" s="186" t="s">
        <v>373</v>
      </c>
      <c r="O54" s="72" t="s">
        <v>652</v>
      </c>
    </row>
    <row r="55" spans="1:15" ht="12.75">
      <c r="A55" s="26"/>
      <c r="B55" s="145" t="s">
        <v>1199</v>
      </c>
      <c r="C55" s="59"/>
      <c r="D55" s="14"/>
      <c r="E55" s="14"/>
      <c r="F55" s="14"/>
      <c r="G55" s="14"/>
      <c r="H55" s="14"/>
      <c r="I55" s="7" t="s">
        <v>1177</v>
      </c>
      <c r="J55" s="10" t="s">
        <v>1177</v>
      </c>
      <c r="K55" s="7" t="s">
        <v>652</v>
      </c>
      <c r="L55" s="7" t="s">
        <v>652</v>
      </c>
      <c r="M55" s="7"/>
      <c r="N55" s="187" t="s">
        <v>953</v>
      </c>
      <c r="O55" s="14" t="s">
        <v>652</v>
      </c>
    </row>
    <row r="56" spans="1:15" ht="12.75">
      <c r="A56" s="26"/>
      <c r="B56" s="145" t="s">
        <v>1169</v>
      </c>
      <c r="C56" s="59"/>
      <c r="D56" s="14"/>
      <c r="E56" s="14"/>
      <c r="F56" s="14"/>
      <c r="G56" s="14"/>
      <c r="H56" s="14"/>
      <c r="I56" s="7" t="s">
        <v>1177</v>
      </c>
      <c r="J56" s="7" t="s">
        <v>1177</v>
      </c>
      <c r="K56" s="7" t="s">
        <v>652</v>
      </c>
      <c r="L56" s="7" t="s">
        <v>1177</v>
      </c>
      <c r="M56" s="7"/>
      <c r="N56" s="187" t="s">
        <v>953</v>
      </c>
      <c r="O56" s="13" t="s">
        <v>652</v>
      </c>
    </row>
    <row r="57" spans="1:15" ht="12.75">
      <c r="A57" s="26"/>
      <c r="B57" s="145" t="s">
        <v>459</v>
      </c>
      <c r="C57" s="59"/>
      <c r="D57" s="14"/>
      <c r="E57" s="14"/>
      <c r="F57" s="14"/>
      <c r="G57" s="14"/>
      <c r="H57" s="14"/>
      <c r="I57" s="7" t="s">
        <v>1177</v>
      </c>
      <c r="J57" s="7" t="s">
        <v>1177</v>
      </c>
      <c r="K57" s="7" t="s">
        <v>652</v>
      </c>
      <c r="L57" s="7" t="s">
        <v>652</v>
      </c>
      <c r="M57" s="7"/>
      <c r="N57" s="82" t="s">
        <v>1290</v>
      </c>
      <c r="O57" s="13" t="s">
        <v>652</v>
      </c>
    </row>
    <row r="58" spans="1:15" ht="12.75">
      <c r="A58" s="26"/>
      <c r="B58" s="150" t="s">
        <v>460</v>
      </c>
      <c r="C58" s="59"/>
      <c r="D58" s="14"/>
      <c r="E58" s="14"/>
      <c r="F58" s="14"/>
      <c r="G58" s="14"/>
      <c r="H58" s="14"/>
      <c r="I58" s="7" t="s">
        <v>1177</v>
      </c>
      <c r="J58" s="10" t="s">
        <v>1177</v>
      </c>
      <c r="K58" s="7" t="s">
        <v>652</v>
      </c>
      <c r="L58" s="7" t="s">
        <v>652</v>
      </c>
      <c r="M58" s="7"/>
      <c r="N58" s="187" t="s">
        <v>464</v>
      </c>
      <c r="O58" s="13" t="s">
        <v>652</v>
      </c>
    </row>
    <row r="59" spans="1:15" ht="12.75">
      <c r="A59" s="26"/>
      <c r="B59" s="150" t="s">
        <v>466</v>
      </c>
      <c r="C59" s="75"/>
      <c r="D59" s="39"/>
      <c r="E59" s="39"/>
      <c r="F59" s="39"/>
      <c r="G59" s="39"/>
      <c r="H59" s="39"/>
      <c r="I59" s="7" t="s">
        <v>1177</v>
      </c>
      <c r="J59" s="10" t="s">
        <v>1177</v>
      </c>
      <c r="K59" s="7" t="s">
        <v>652</v>
      </c>
      <c r="L59" s="7" t="s">
        <v>652</v>
      </c>
      <c r="M59" s="7"/>
      <c r="N59" s="187" t="s">
        <v>464</v>
      </c>
      <c r="O59" s="13" t="s">
        <v>652</v>
      </c>
    </row>
    <row r="60" spans="1:15" ht="12.75">
      <c r="A60" s="26"/>
      <c r="B60" s="150" t="s">
        <v>1032</v>
      </c>
      <c r="C60" s="26"/>
      <c r="D60" s="26"/>
      <c r="E60" s="26"/>
      <c r="F60" s="26"/>
      <c r="G60" s="26"/>
      <c r="H60" s="26"/>
      <c r="I60" s="26"/>
      <c r="J60" s="26"/>
      <c r="K60" s="26"/>
      <c r="L60" s="26"/>
      <c r="M60" s="26"/>
      <c r="N60" s="187" t="s">
        <v>464</v>
      </c>
      <c r="O60" s="26"/>
    </row>
    <row r="61" spans="1:15" ht="12.75">
      <c r="A61" s="26"/>
      <c r="B61" s="150" t="s">
        <v>837</v>
      </c>
      <c r="C61" s="26"/>
      <c r="D61" s="26"/>
      <c r="E61" s="26"/>
      <c r="F61" s="26"/>
      <c r="G61" s="26"/>
      <c r="H61" s="26"/>
      <c r="I61" s="26"/>
      <c r="J61" s="26"/>
      <c r="K61" s="26"/>
      <c r="L61" s="26"/>
      <c r="M61" s="26"/>
      <c r="N61" s="187" t="s">
        <v>464</v>
      </c>
      <c r="O61" s="26"/>
    </row>
    <row r="62" spans="1:15" ht="12.75">
      <c r="A62" s="26"/>
      <c r="B62" s="153" t="s">
        <v>815</v>
      </c>
      <c r="C62" s="26"/>
      <c r="D62" s="26"/>
      <c r="E62" s="26"/>
      <c r="F62" s="26"/>
      <c r="G62" s="26"/>
      <c r="H62" s="26"/>
      <c r="I62" s="26"/>
      <c r="J62" s="26"/>
      <c r="K62" s="26"/>
      <c r="L62" s="26"/>
      <c r="M62" s="26"/>
      <c r="N62" s="26"/>
      <c r="O62" s="26"/>
    </row>
    <row r="63" spans="1:15" ht="12.75">
      <c r="A63" s="26"/>
      <c r="B63" s="151" t="s">
        <v>177</v>
      </c>
      <c r="C63" s="26"/>
      <c r="D63" s="26"/>
      <c r="E63" s="26"/>
      <c r="F63" s="26"/>
      <c r="G63" s="26"/>
      <c r="H63" s="26"/>
      <c r="I63" s="26"/>
      <c r="J63" s="26"/>
      <c r="K63" s="26"/>
      <c r="L63" s="26"/>
      <c r="M63" s="26"/>
      <c r="N63" s="13" t="s">
        <v>373</v>
      </c>
      <c r="O63" s="26"/>
    </row>
    <row r="64" spans="1:15" ht="12.75">
      <c r="A64" s="26"/>
      <c r="B64" s="151" t="s">
        <v>672</v>
      </c>
      <c r="C64" s="26"/>
      <c r="D64" s="26"/>
      <c r="E64" s="26"/>
      <c r="F64" s="26"/>
      <c r="G64" s="26"/>
      <c r="H64" s="26"/>
      <c r="I64" s="26"/>
      <c r="J64" s="26"/>
      <c r="K64" s="26"/>
      <c r="L64" s="26"/>
      <c r="M64" s="26"/>
      <c r="N64" s="13"/>
      <c r="O64" s="26"/>
    </row>
    <row r="65" spans="1:15" ht="12.75">
      <c r="A65" s="26"/>
      <c r="B65" s="151" t="s">
        <v>884</v>
      </c>
      <c r="C65" s="26"/>
      <c r="D65" s="26"/>
      <c r="E65" s="26"/>
      <c r="F65" s="26"/>
      <c r="G65" s="26"/>
      <c r="H65" s="26"/>
      <c r="I65" s="26"/>
      <c r="J65" s="26"/>
      <c r="K65" s="26"/>
      <c r="L65" s="26"/>
      <c r="M65" s="26"/>
      <c r="N65" s="13"/>
      <c r="O65" s="26"/>
    </row>
    <row r="66" spans="1:15" ht="12.75">
      <c r="A66" s="26"/>
      <c r="B66" s="151" t="s">
        <v>695</v>
      </c>
      <c r="C66" s="26"/>
      <c r="D66" s="26"/>
      <c r="E66" s="26"/>
      <c r="F66" s="26"/>
      <c r="G66" s="26"/>
      <c r="H66" s="26"/>
      <c r="I66" s="26"/>
      <c r="J66" s="26"/>
      <c r="K66" s="26"/>
      <c r="L66" s="26"/>
      <c r="M66" s="26"/>
      <c r="N66" s="13"/>
      <c r="O66" s="26"/>
    </row>
    <row r="67" spans="1:15" ht="12.75">
      <c r="A67" s="26"/>
      <c r="B67" s="151" t="s">
        <v>647</v>
      </c>
      <c r="C67" s="26"/>
      <c r="D67" s="26"/>
      <c r="E67" s="26"/>
      <c r="F67" s="26"/>
      <c r="G67" s="26"/>
      <c r="H67" s="26"/>
      <c r="I67" s="26"/>
      <c r="J67" s="26"/>
      <c r="K67" s="26"/>
      <c r="L67" s="26"/>
      <c r="M67" s="26"/>
      <c r="N67" s="13"/>
      <c r="O67" s="26"/>
    </row>
    <row r="68" spans="1:15" ht="12.75">
      <c r="A68" s="26"/>
      <c r="B68" s="151" t="s">
        <v>884</v>
      </c>
      <c r="C68" s="26"/>
      <c r="D68" s="26"/>
      <c r="E68" s="26"/>
      <c r="F68" s="26"/>
      <c r="G68" s="26"/>
      <c r="H68" s="26"/>
      <c r="I68" s="26"/>
      <c r="J68" s="26"/>
      <c r="K68" s="26"/>
      <c r="L68" s="26"/>
      <c r="M68" s="26"/>
      <c r="N68" s="13"/>
      <c r="O68" s="26"/>
    </row>
    <row r="69" spans="1:15" ht="12.75">
      <c r="A69" s="26"/>
      <c r="B69" s="151" t="s">
        <v>658</v>
      </c>
      <c r="C69" s="26"/>
      <c r="D69" s="26"/>
      <c r="E69" s="26"/>
      <c r="F69" s="26"/>
      <c r="G69" s="26"/>
      <c r="H69" s="26"/>
      <c r="I69" s="26"/>
      <c r="J69" s="26"/>
      <c r="K69" s="26"/>
      <c r="L69" s="26"/>
      <c r="M69" s="26"/>
      <c r="N69" s="13"/>
      <c r="O69" s="26"/>
    </row>
    <row r="70" spans="1:15" ht="12.75" customHeight="1">
      <c r="A70" s="26"/>
      <c r="B70" s="152" t="s">
        <v>1041</v>
      </c>
      <c r="C70" s="26"/>
      <c r="D70" s="26"/>
      <c r="E70" s="26"/>
      <c r="F70" s="26"/>
      <c r="G70" s="26"/>
      <c r="H70" s="26"/>
      <c r="I70" s="26"/>
      <c r="J70" s="26"/>
      <c r="K70" s="26"/>
      <c r="L70" s="26"/>
      <c r="M70" s="26"/>
      <c r="N70" s="26"/>
      <c r="O70" s="26"/>
    </row>
    <row r="71" spans="1:15" ht="12.75" customHeight="1">
      <c r="A71" s="26"/>
      <c r="B71" s="151" t="s">
        <v>177</v>
      </c>
      <c r="C71" s="26"/>
      <c r="D71" s="26"/>
      <c r="E71" s="26"/>
      <c r="F71" s="26"/>
      <c r="G71" s="26"/>
      <c r="H71" s="26"/>
      <c r="I71" s="26"/>
      <c r="J71" s="26"/>
      <c r="K71" s="26"/>
      <c r="L71" s="26"/>
      <c r="M71" s="26"/>
      <c r="N71" s="26"/>
      <c r="O71" s="26"/>
    </row>
    <row r="72" spans="1:15" ht="12.75" customHeight="1">
      <c r="A72" s="26"/>
      <c r="B72" s="152" t="s">
        <v>770</v>
      </c>
      <c r="C72" s="26"/>
      <c r="D72" s="26"/>
      <c r="E72" s="26"/>
      <c r="F72" s="26"/>
      <c r="G72" s="26"/>
      <c r="H72" s="26"/>
      <c r="I72" s="26"/>
      <c r="J72" s="26"/>
      <c r="K72" s="26"/>
      <c r="L72" s="26"/>
      <c r="M72" s="26"/>
      <c r="N72" s="26"/>
      <c r="O72" s="26"/>
    </row>
    <row r="73" spans="1:15" ht="12.75" customHeight="1">
      <c r="A73" s="26"/>
      <c r="B73" s="151" t="s">
        <v>177</v>
      </c>
      <c r="C73" s="26"/>
      <c r="D73" s="26"/>
      <c r="E73" s="26"/>
      <c r="F73" s="26"/>
      <c r="G73" s="26"/>
      <c r="H73" s="26"/>
      <c r="I73" s="26"/>
      <c r="J73" s="26"/>
      <c r="K73" s="26"/>
      <c r="L73" s="26"/>
      <c r="M73" s="26"/>
      <c r="N73" s="14" t="s">
        <v>742</v>
      </c>
      <c r="O73" s="26"/>
    </row>
    <row r="74" ht="12.75" customHeight="1"/>
    <row r="75" spans="1:7" ht="12.75" customHeight="1">
      <c r="A75" s="188" t="s">
        <v>674</v>
      </c>
      <c r="B75" s="172" t="s">
        <v>540</v>
      </c>
      <c r="C75" s="172"/>
      <c r="D75" s="41"/>
      <c r="E75" s="41"/>
      <c r="F75" s="41"/>
      <c r="G75" s="41"/>
    </row>
    <row r="76" spans="1:7" ht="16.5">
      <c r="A76" s="288"/>
      <c r="B76" s="286"/>
      <c r="C76" s="170"/>
      <c r="D76" s="305"/>
      <c r="E76" s="296"/>
      <c r="F76" s="293"/>
      <c r="G76" s="164"/>
    </row>
    <row r="77" spans="1:7" ht="16.5">
      <c r="A77" s="288"/>
      <c r="B77" s="286"/>
      <c r="C77" s="170"/>
      <c r="D77" s="305"/>
      <c r="E77" s="296"/>
      <c r="F77" s="293"/>
      <c r="G77" s="164"/>
    </row>
    <row r="78" spans="1:7" ht="16.5">
      <c r="A78" s="288"/>
      <c r="B78" s="286"/>
      <c r="C78" s="170"/>
      <c r="D78" s="305"/>
      <c r="E78" s="296"/>
      <c r="F78" s="293"/>
      <c r="G78" s="164"/>
    </row>
    <row r="79" spans="1:7" ht="16.5">
      <c r="A79" s="288"/>
      <c r="B79" s="286"/>
      <c r="C79" s="170"/>
      <c r="D79" s="305"/>
      <c r="E79" s="296"/>
      <c r="F79" s="293"/>
      <c r="G79" s="164"/>
    </row>
    <row r="80" spans="1:7" ht="16.5">
      <c r="A80" s="288"/>
      <c r="B80" s="286"/>
      <c r="C80" s="170"/>
      <c r="D80" s="305"/>
      <c r="E80" s="296"/>
      <c r="F80" s="293"/>
      <c r="G80" s="164"/>
    </row>
    <row r="81" spans="1:7" ht="16.5">
      <c r="A81" s="288"/>
      <c r="B81" s="286"/>
      <c r="C81" s="170"/>
      <c r="D81" s="305"/>
      <c r="E81" s="296"/>
      <c r="F81" s="293"/>
      <c r="G81" s="164"/>
    </row>
    <row r="82" ht="12.75">
      <c r="B82" s="38"/>
    </row>
    <row r="83" ht="12.75">
      <c r="B83" s="38"/>
    </row>
    <row r="84" spans="1:12" ht="12.75">
      <c r="A84" s="38"/>
      <c r="B84" s="38"/>
      <c r="C84" s="38"/>
      <c r="D84" s="38"/>
      <c r="E84" s="38"/>
      <c r="F84" s="38"/>
      <c r="G84" s="38"/>
      <c r="H84" s="38"/>
      <c r="I84" s="98" t="s">
        <v>596</v>
      </c>
      <c r="J84" s="99"/>
      <c r="K84" s="99"/>
      <c r="L84" s="145"/>
    </row>
    <row r="85" spans="1:12" ht="16.5">
      <c r="A85" s="173" t="s">
        <v>452</v>
      </c>
      <c r="B85" s="41" t="s">
        <v>91</v>
      </c>
      <c r="C85" s="38"/>
      <c r="D85" s="38"/>
      <c r="E85" s="38"/>
      <c r="F85" s="38"/>
      <c r="G85" s="38"/>
      <c r="H85" s="38"/>
      <c r="I85" s="107" t="s">
        <v>1398</v>
      </c>
      <c r="J85" s="107" t="s">
        <v>1399</v>
      </c>
      <c r="K85" s="107" t="s">
        <v>1002</v>
      </c>
      <c r="L85" s="107" t="s">
        <v>754</v>
      </c>
    </row>
    <row r="86" spans="1:12" ht="12.75">
      <c r="A86" s="146"/>
      <c r="B86" s="148"/>
      <c r="C86" s="40"/>
      <c r="D86" s="40"/>
      <c r="E86" s="40"/>
      <c r="F86" s="40"/>
      <c r="G86" s="40"/>
      <c r="H86" s="18"/>
      <c r="I86" s="14" t="s">
        <v>375</v>
      </c>
      <c r="J86" s="17">
        <v>1</v>
      </c>
      <c r="K86" s="146"/>
      <c r="L86" s="287"/>
    </row>
    <row r="87" spans="1:12" ht="12.75">
      <c r="A87" s="146"/>
      <c r="B87" s="148"/>
      <c r="C87" s="40"/>
      <c r="D87" s="40"/>
      <c r="E87" s="40"/>
      <c r="F87" s="40"/>
      <c r="G87" s="40"/>
      <c r="H87" s="18"/>
      <c r="I87" s="14" t="s">
        <v>375</v>
      </c>
      <c r="J87" s="17">
        <v>1</v>
      </c>
      <c r="K87" s="146"/>
      <c r="L87" s="287"/>
    </row>
    <row r="88" spans="1:12" ht="12.75">
      <c r="A88" s="146"/>
      <c r="B88" s="148"/>
      <c r="C88" s="40"/>
      <c r="D88" s="40"/>
      <c r="E88" s="40"/>
      <c r="F88" s="40"/>
      <c r="G88" s="40"/>
      <c r="H88" s="18"/>
      <c r="I88" s="14" t="s">
        <v>375</v>
      </c>
      <c r="J88" s="17">
        <v>1</v>
      </c>
      <c r="K88" s="146"/>
      <c r="L88" s="287"/>
    </row>
    <row r="89" spans="1:12" ht="12.75">
      <c r="A89" s="146"/>
      <c r="B89" s="148"/>
      <c r="C89" s="40"/>
      <c r="D89" s="40"/>
      <c r="E89" s="40"/>
      <c r="F89" s="40"/>
      <c r="G89" s="40"/>
      <c r="H89" s="18"/>
      <c r="I89" s="14" t="s">
        <v>375</v>
      </c>
      <c r="J89" s="17">
        <v>2</v>
      </c>
      <c r="K89" s="146"/>
      <c r="L89" s="287"/>
    </row>
    <row r="90" spans="1:12" ht="12.75">
      <c r="A90" s="146"/>
      <c r="B90" s="148"/>
      <c r="C90" s="40"/>
      <c r="D90" s="40"/>
      <c r="E90" s="40"/>
      <c r="F90" s="40"/>
      <c r="G90" s="40"/>
      <c r="H90" s="18"/>
      <c r="I90" s="14" t="s">
        <v>375</v>
      </c>
      <c r="J90" s="17">
        <v>2</v>
      </c>
      <c r="K90" s="146"/>
      <c r="L90" s="287"/>
    </row>
    <row r="91" spans="1:12" ht="12.75">
      <c r="A91" s="146"/>
      <c r="B91" s="148"/>
      <c r="C91" s="40"/>
      <c r="D91" s="40"/>
      <c r="E91" s="40"/>
      <c r="F91" s="40"/>
      <c r="G91" s="40"/>
      <c r="H91" s="18"/>
      <c r="I91" s="14" t="s">
        <v>375</v>
      </c>
      <c r="J91" s="17">
        <v>2</v>
      </c>
      <c r="K91" s="146"/>
      <c r="L91" s="287"/>
    </row>
    <row r="92" spans="1:12" ht="12.75">
      <c r="A92" s="146"/>
      <c r="B92" s="148"/>
      <c r="C92" s="40"/>
      <c r="D92" s="40"/>
      <c r="E92" s="40"/>
      <c r="F92" s="40"/>
      <c r="G92" s="40"/>
      <c r="H92" s="18"/>
      <c r="I92" s="14" t="s">
        <v>375</v>
      </c>
      <c r="J92" s="17">
        <v>2</v>
      </c>
      <c r="K92" s="146"/>
      <c r="L92" s="287"/>
    </row>
    <row r="93" spans="1:12" ht="12.75">
      <c r="A93" s="146"/>
      <c r="B93" s="148"/>
      <c r="C93" s="40"/>
      <c r="D93" s="40"/>
      <c r="E93" s="40"/>
      <c r="F93" s="40"/>
      <c r="G93" s="40"/>
      <c r="H93" s="18"/>
      <c r="I93" s="14" t="s">
        <v>375</v>
      </c>
      <c r="J93" s="17">
        <v>3</v>
      </c>
      <c r="K93" s="146"/>
      <c r="L93" s="287"/>
    </row>
    <row r="94" spans="1:12" ht="12.75">
      <c r="A94" s="146"/>
      <c r="B94" s="148"/>
      <c r="C94" s="40"/>
      <c r="D94" s="40"/>
      <c r="E94" s="40"/>
      <c r="F94" s="40"/>
      <c r="G94" s="40"/>
      <c r="H94" s="18"/>
      <c r="I94" s="14" t="s">
        <v>375</v>
      </c>
      <c r="J94" s="17">
        <v>3</v>
      </c>
      <c r="K94" s="146"/>
      <c r="L94" s="287"/>
    </row>
    <row r="95" spans="1:12" ht="12.75">
      <c r="A95" s="146"/>
      <c r="B95" s="148"/>
      <c r="C95" s="40"/>
      <c r="D95" s="40"/>
      <c r="E95" s="40"/>
      <c r="F95" s="40"/>
      <c r="G95" s="40"/>
      <c r="H95" s="18"/>
      <c r="I95" s="14" t="s">
        <v>375</v>
      </c>
      <c r="J95" s="17">
        <v>3</v>
      </c>
      <c r="K95" s="146"/>
      <c r="L95" s="287"/>
    </row>
    <row r="96" spans="1:12" ht="12.75">
      <c r="A96" s="146"/>
      <c r="B96" s="148"/>
      <c r="C96" s="40"/>
      <c r="D96" s="40"/>
      <c r="E96" s="40"/>
      <c r="F96" s="40"/>
      <c r="G96" s="40"/>
      <c r="H96" s="18"/>
      <c r="I96" s="14" t="s">
        <v>375</v>
      </c>
      <c r="J96" s="17">
        <v>3</v>
      </c>
      <c r="K96" s="146"/>
      <c r="L96" s="287"/>
    </row>
    <row r="97" spans="1:12" ht="12.75">
      <c r="A97" s="146"/>
      <c r="B97" s="148"/>
      <c r="C97" s="40"/>
      <c r="D97" s="40"/>
      <c r="E97" s="40"/>
      <c r="F97" s="40"/>
      <c r="G97" s="40"/>
      <c r="H97" s="18"/>
      <c r="I97" s="14" t="s">
        <v>375</v>
      </c>
      <c r="J97" s="17"/>
      <c r="K97" s="146"/>
      <c r="L97" s="287"/>
    </row>
    <row r="102" ht="12.75">
      <c r="G102" t="s">
        <v>388</v>
      </c>
    </row>
  </sheetData>
  <mergeCells count="1">
    <mergeCell ref="B5:C5"/>
  </mergeCells>
  <printOptions/>
  <pageMargins left="0.35433070866141736" right="0.35433070866141736" top="0.984251968503937" bottom="0.3937007874015748" header="0.31496062992125984" footer="0.31496062992125984"/>
  <pageSetup orientation="landscape" pageOrder="overThenDown" paperSize="9" scale="82"/>
  <headerFooter alignWithMargins="0">
    <oddHeader>&amp;L&amp;"Arial Narrow,Normal"Energi- och Innemiljödeklarering&amp;C&amp;"Arial Narrow,Normal"Uppgifter om Interiör och Ytskikt&amp;R&amp;"Arial Narrow,Fet"&amp;14&amp;P</oddHeader>
  </headerFooter>
  <rowBreaks count="2" manualBreakCount="2">
    <brk id="31" max="19" man="1"/>
    <brk id="74" max="19" man="1"/>
  </rowBreaks>
  <legacyDrawing r:id="rId2"/>
</worksheet>
</file>

<file path=xl/worksheets/sheet7.xml><?xml version="1.0" encoding="utf-8"?>
<worksheet xmlns="http://schemas.openxmlformats.org/spreadsheetml/2006/main" xmlns:r="http://schemas.openxmlformats.org/officeDocument/2006/relationships">
  <dimension ref="A1:AG108"/>
  <sheetViews>
    <sheetView view="pageBreakPreview" zoomScaleSheetLayoutView="100" workbookViewId="0" topLeftCell="A23">
      <selection activeCell="H59" sqref="E59:H59"/>
    </sheetView>
  </sheetViews>
  <sheetFormatPr defaultColWidth="11.00390625" defaultRowHeight="12.75"/>
  <cols>
    <col min="1" max="1" width="3.25390625" style="11" customWidth="1"/>
    <col min="2" max="2" width="15.25390625" style="1" customWidth="1"/>
    <col min="3" max="3" width="14.125" style="1" customWidth="1"/>
    <col min="4" max="4" width="4.75390625" style="1" customWidth="1"/>
    <col min="5" max="5" width="5.00390625" style="1" customWidth="1"/>
    <col min="6" max="6" width="4.75390625" style="1" customWidth="1"/>
    <col min="7" max="7" width="4.375" style="1" customWidth="1"/>
    <col min="8" max="8" width="5.25390625" style="1" customWidth="1"/>
    <col min="9" max="9" width="3.00390625" style="11" customWidth="1"/>
    <col min="10" max="10" width="2.875" style="11" customWidth="1"/>
    <col min="11" max="12" width="2.625" style="11" customWidth="1"/>
    <col min="13" max="14" width="16.25390625" style="11" customWidth="1"/>
    <col min="15" max="15" width="18.875" style="1" customWidth="1"/>
    <col min="16" max="16" width="17.375" style="1" customWidth="1"/>
    <col min="17" max="18" width="0.12890625" style="1" customWidth="1"/>
    <col min="19" max="16384" width="10.75390625" style="1" customWidth="1"/>
  </cols>
  <sheetData>
    <row r="1" spans="1:31" ht="12.75" customHeight="1">
      <c r="A1" s="52"/>
      <c r="B1" s="84" t="s">
        <v>270</v>
      </c>
      <c r="C1" s="4">
        <f>A!J3</f>
        <v>0</v>
      </c>
      <c r="D1" s="2"/>
      <c r="E1" s="368"/>
      <c r="F1" s="30"/>
      <c r="G1" s="95" t="s">
        <v>721</v>
      </c>
      <c r="H1" s="282" t="e">
        <f>#REF!</f>
        <v>#REF!</v>
      </c>
      <c r="I1" s="369"/>
      <c r="J1" s="370"/>
      <c r="K1" s="288"/>
      <c r="L1" s="289"/>
      <c r="M1" s="5"/>
      <c r="N1" s="5"/>
      <c r="P1" s="53"/>
      <c r="AA1" s="41" t="s">
        <v>1151</v>
      </c>
      <c r="AB1" s="38"/>
      <c r="AD1" s="38" t="s">
        <v>94</v>
      </c>
      <c r="AE1" s="1" t="s">
        <v>372</v>
      </c>
    </row>
    <row r="2" spans="1:31" ht="12.75" customHeight="1">
      <c r="A2" s="52"/>
      <c r="B2" s="84" t="s">
        <v>969</v>
      </c>
      <c r="C2" s="4">
        <f>A!J4</f>
        <v>0</v>
      </c>
      <c r="D2" s="2"/>
      <c r="E2" s="368"/>
      <c r="F2" s="30"/>
      <c r="G2" s="95" t="s">
        <v>588</v>
      </c>
      <c r="H2" s="282" t="e">
        <f>#REF!</f>
        <v>#REF!</v>
      </c>
      <c r="I2" s="369"/>
      <c r="J2" s="370"/>
      <c r="K2" s="288"/>
      <c r="L2" s="289"/>
      <c r="M2" s="5"/>
      <c r="N2" s="5"/>
      <c r="P2" s="53"/>
      <c r="AA2" s="38" t="s">
        <v>295</v>
      </c>
      <c r="AB2" s="38" t="s">
        <v>758</v>
      </c>
      <c r="AD2" s="38"/>
      <c r="AE2" s="38" t="s">
        <v>391</v>
      </c>
    </row>
    <row r="3" spans="1:31" ht="12.75" customHeight="1">
      <c r="A3" s="52"/>
      <c r="B3" s="85"/>
      <c r="C3" s="73"/>
      <c r="D3" s="2"/>
      <c r="E3" s="368"/>
      <c r="F3" s="30"/>
      <c r="G3" s="95" t="s">
        <v>589</v>
      </c>
      <c r="H3" s="282" t="e">
        <f>#REF!</f>
        <v>#REF!</v>
      </c>
      <c r="I3" s="369"/>
      <c r="J3" s="370"/>
      <c r="K3" s="288"/>
      <c r="L3" s="289"/>
      <c r="M3" s="5"/>
      <c r="N3" s="5"/>
      <c r="P3" s="53"/>
      <c r="AA3" s="38"/>
      <c r="AB3" s="38" t="s">
        <v>154</v>
      </c>
      <c r="AD3" s="38"/>
      <c r="AE3" s="38" t="s">
        <v>392</v>
      </c>
    </row>
    <row r="4" spans="3:31" ht="12.75" customHeight="1">
      <c r="C4" s="2"/>
      <c r="D4" s="2"/>
      <c r="E4" s="368"/>
      <c r="F4" s="30"/>
      <c r="G4" s="95" t="s">
        <v>145</v>
      </c>
      <c r="H4" s="282" t="e">
        <f>#REF!</f>
        <v>#REF!</v>
      </c>
      <c r="I4" s="369"/>
      <c r="J4" s="370"/>
      <c r="K4" s="288"/>
      <c r="L4" s="289"/>
      <c r="M4" s="5"/>
      <c r="N4" s="5"/>
      <c r="O4" s="3"/>
      <c r="P4" s="3"/>
      <c r="AA4" s="38"/>
      <c r="AB4" s="38" t="s">
        <v>371</v>
      </c>
      <c r="AD4" s="38"/>
      <c r="AE4" s="1" t="s">
        <v>1292</v>
      </c>
    </row>
    <row r="5" spans="1:31" ht="12.75" customHeight="1">
      <c r="A5" s="188" t="s">
        <v>674</v>
      </c>
      <c r="B5" s="87" t="s">
        <v>1347</v>
      </c>
      <c r="C5"/>
      <c r="D5"/>
      <c r="E5"/>
      <c r="F5"/>
      <c r="G5"/>
      <c r="H5"/>
      <c r="I5"/>
      <c r="J5"/>
      <c r="K5"/>
      <c r="L5"/>
      <c r="M5"/>
      <c r="N5"/>
      <c r="O5" s="3"/>
      <c r="P5" s="3"/>
      <c r="AA5" s="38"/>
      <c r="AB5" s="38" t="s">
        <v>1292</v>
      </c>
      <c r="AD5" s="38"/>
      <c r="AE5" s="38" t="s">
        <v>550</v>
      </c>
    </row>
    <row r="6" spans="1:31" ht="12.75" customHeight="1">
      <c r="A6" s="25"/>
      <c r="B6" s="144" t="s">
        <v>638</v>
      </c>
      <c r="C6" s="60"/>
      <c r="D6" s="364" t="s">
        <v>1304</v>
      </c>
      <c r="E6" s="61"/>
      <c r="F6" s="61"/>
      <c r="G6" s="61"/>
      <c r="H6" s="62" t="s">
        <v>674</v>
      </c>
      <c r="I6"/>
      <c r="J6"/>
      <c r="K6"/>
      <c r="L6"/>
      <c r="M6"/>
      <c r="N6"/>
      <c r="O6"/>
      <c r="P6"/>
      <c r="AA6" s="38"/>
      <c r="AB6" s="38"/>
      <c r="AD6" s="38"/>
      <c r="AE6" s="38"/>
    </row>
    <row r="7" spans="1:31" ht="12.75" customHeight="1">
      <c r="A7" s="23"/>
      <c r="B7" s="21"/>
      <c r="C7" s="63" t="s">
        <v>787</v>
      </c>
      <c r="D7" s="63" t="s">
        <v>149</v>
      </c>
      <c r="E7" s="63" t="s">
        <v>150</v>
      </c>
      <c r="F7" s="63" t="s">
        <v>24</v>
      </c>
      <c r="G7" s="63" t="s">
        <v>25</v>
      </c>
      <c r="H7" s="64"/>
      <c r="I7"/>
      <c r="J7"/>
      <c r="K7"/>
      <c r="L7"/>
      <c r="M7"/>
      <c r="N7"/>
      <c r="O7"/>
      <c r="P7"/>
      <c r="AA7" s="38"/>
      <c r="AB7" s="38"/>
      <c r="AD7" s="38"/>
      <c r="AE7" s="38"/>
    </row>
    <row r="8" spans="1:31" ht="12.75" customHeight="1">
      <c r="A8" s="287"/>
      <c r="B8" s="18" t="s">
        <v>995</v>
      </c>
      <c r="C8" s="301"/>
      <c r="D8" s="301"/>
      <c r="E8" s="301"/>
      <c r="F8" s="301"/>
      <c r="G8" s="301"/>
      <c r="H8" s="301"/>
      <c r="I8"/>
      <c r="J8"/>
      <c r="K8"/>
      <c r="L8"/>
      <c r="M8"/>
      <c r="N8"/>
      <c r="O8"/>
      <c r="P8"/>
      <c r="AA8" s="38" t="s">
        <v>1361</v>
      </c>
      <c r="AB8" s="38" t="s">
        <v>365</v>
      </c>
      <c r="AD8" s="38" t="s">
        <v>393</v>
      </c>
      <c r="AE8" s="38" t="s">
        <v>394</v>
      </c>
    </row>
    <row r="9" spans="1:31" ht="12.75" customHeight="1">
      <c r="A9" s="287"/>
      <c r="B9" s="18" t="s">
        <v>1361</v>
      </c>
      <c r="C9" s="301"/>
      <c r="D9" s="301"/>
      <c r="E9" s="301"/>
      <c r="F9" s="301"/>
      <c r="G9" s="301"/>
      <c r="H9" s="301"/>
      <c r="I9"/>
      <c r="J9"/>
      <c r="K9"/>
      <c r="L9"/>
      <c r="M9"/>
      <c r="N9"/>
      <c r="O9"/>
      <c r="P9"/>
      <c r="AB9" s="1" t="s">
        <v>1092</v>
      </c>
      <c r="AD9" s="38"/>
      <c r="AE9" s="38" t="s">
        <v>478</v>
      </c>
    </row>
    <row r="10" spans="1:31" ht="12.75" customHeight="1">
      <c r="A10" s="287"/>
      <c r="B10" s="18" t="s">
        <v>1003</v>
      </c>
      <c r="C10" s="290"/>
      <c r="D10" s="290"/>
      <c r="E10" s="290"/>
      <c r="F10" s="290"/>
      <c r="G10" s="290"/>
      <c r="H10" s="290"/>
      <c r="I10"/>
      <c r="J10"/>
      <c r="K10"/>
      <c r="L10"/>
      <c r="M10"/>
      <c r="N10"/>
      <c r="O10"/>
      <c r="P10"/>
      <c r="AB10" s="1" t="s">
        <v>532</v>
      </c>
      <c r="AD10" s="38"/>
      <c r="AE10" s="38" t="s">
        <v>1292</v>
      </c>
    </row>
    <row r="11" spans="1:31" ht="12.75" customHeight="1">
      <c r="A11" s="287"/>
      <c r="B11" s="19" t="s">
        <v>1153</v>
      </c>
      <c r="C11" s="146"/>
      <c r="D11" s="146"/>
      <c r="E11" s="146"/>
      <c r="F11" s="146"/>
      <c r="G11" s="146"/>
      <c r="H11" s="146"/>
      <c r="I11"/>
      <c r="J11"/>
      <c r="K11"/>
      <c r="L11"/>
      <c r="M11"/>
      <c r="N11"/>
      <c r="O11"/>
      <c r="P11"/>
      <c r="AB11" s="1" t="s">
        <v>1292</v>
      </c>
      <c r="AD11" s="38"/>
      <c r="AE11" s="38" t="s">
        <v>550</v>
      </c>
    </row>
    <row r="12" spans="1:31" ht="12.75" customHeight="1">
      <c r="A12" s="287"/>
      <c r="B12" s="18" t="s">
        <v>1190</v>
      </c>
      <c r="C12" s="146"/>
      <c r="D12" s="146"/>
      <c r="E12" s="146"/>
      <c r="F12" s="146"/>
      <c r="G12" s="146"/>
      <c r="H12" s="146"/>
      <c r="I12"/>
      <c r="J12"/>
      <c r="K12"/>
      <c r="L12"/>
      <c r="M12"/>
      <c r="N12"/>
      <c r="O12"/>
      <c r="P12"/>
      <c r="AD12" s="38"/>
      <c r="AE12" s="38"/>
    </row>
    <row r="13" spans="1:31" ht="12.75" customHeight="1">
      <c r="A13" s="287"/>
      <c r="B13" s="19" t="s">
        <v>94</v>
      </c>
      <c r="C13" s="146"/>
      <c r="D13" s="146"/>
      <c r="E13" s="146"/>
      <c r="F13" s="146"/>
      <c r="G13" s="146"/>
      <c r="H13" s="146"/>
      <c r="I13"/>
      <c r="J13"/>
      <c r="K13"/>
      <c r="L13"/>
      <c r="M13"/>
      <c r="N13"/>
      <c r="O13"/>
      <c r="P13"/>
      <c r="AD13" s="38"/>
      <c r="AE13" s="38"/>
    </row>
    <row r="14" spans="1:31" ht="12.75" customHeight="1">
      <c r="A14" s="287"/>
      <c r="B14" s="19" t="s">
        <v>393</v>
      </c>
      <c r="C14" s="147"/>
      <c r="D14" s="147"/>
      <c r="E14" s="147"/>
      <c r="F14" s="147"/>
      <c r="G14" s="147"/>
      <c r="H14" s="147"/>
      <c r="I14"/>
      <c r="J14"/>
      <c r="K14"/>
      <c r="L14"/>
      <c r="M14"/>
      <c r="N14"/>
      <c r="O14"/>
      <c r="P14"/>
      <c r="AA14" s="38" t="s">
        <v>746</v>
      </c>
      <c r="AB14" s="38" t="s">
        <v>316</v>
      </c>
      <c r="AD14" s="38" t="s">
        <v>479</v>
      </c>
      <c r="AE14" s="38" t="s">
        <v>480</v>
      </c>
    </row>
    <row r="15" spans="1:31" ht="12.75" customHeight="1">
      <c r="A15" s="287"/>
      <c r="B15" s="19" t="s">
        <v>1089</v>
      </c>
      <c r="C15" s="147"/>
      <c r="D15" s="147"/>
      <c r="E15" s="147"/>
      <c r="F15" s="147"/>
      <c r="G15" s="147"/>
      <c r="H15" s="147"/>
      <c r="I15"/>
      <c r="J15"/>
      <c r="K15"/>
      <c r="L15"/>
      <c r="M15"/>
      <c r="N15"/>
      <c r="O15"/>
      <c r="P15"/>
      <c r="AA15" s="38"/>
      <c r="AB15" s="38" t="s">
        <v>905</v>
      </c>
      <c r="AD15" s="38"/>
      <c r="AE15" s="38" t="s">
        <v>529</v>
      </c>
    </row>
    <row r="16" spans="1:31" ht="12.75" customHeight="1">
      <c r="A16" s="287"/>
      <c r="B16" s="18" t="s">
        <v>531</v>
      </c>
      <c r="C16" s="147"/>
      <c r="D16" s="147"/>
      <c r="E16" s="147"/>
      <c r="F16" s="147"/>
      <c r="G16" s="147"/>
      <c r="H16" s="147"/>
      <c r="I16"/>
      <c r="J16"/>
      <c r="K16"/>
      <c r="L16"/>
      <c r="M16"/>
      <c r="N16"/>
      <c r="O16"/>
      <c r="P16"/>
      <c r="AA16" s="38"/>
      <c r="AB16" s="38" t="s">
        <v>390</v>
      </c>
      <c r="AD16" s="38"/>
      <c r="AE16" s="38" t="s">
        <v>920</v>
      </c>
    </row>
    <row r="17" spans="1:31" ht="12.75" customHeight="1">
      <c r="A17" s="287"/>
      <c r="B17" s="20" t="s">
        <v>1393</v>
      </c>
      <c r="C17" s="302"/>
      <c r="D17" s="302"/>
      <c r="E17" s="302"/>
      <c r="F17" s="302"/>
      <c r="G17" s="302"/>
      <c r="H17" s="302"/>
      <c r="I17"/>
      <c r="J17"/>
      <c r="K17"/>
      <c r="L17"/>
      <c r="M17"/>
      <c r="N17"/>
      <c r="O17"/>
      <c r="P17"/>
      <c r="AA17" s="38"/>
      <c r="AB17" s="38" t="s">
        <v>363</v>
      </c>
      <c r="AD17" s="38"/>
      <c r="AE17" s="38" t="s">
        <v>1292</v>
      </c>
    </row>
    <row r="18" spans="1:31" ht="12.75" customHeight="1">
      <c r="A18" s="287"/>
      <c r="B18" s="4" t="s">
        <v>1079</v>
      </c>
      <c r="C18" s="303"/>
      <c r="D18" s="303"/>
      <c r="E18" s="303"/>
      <c r="F18" s="303"/>
      <c r="G18" s="303"/>
      <c r="H18" s="303"/>
      <c r="I18"/>
      <c r="J18"/>
      <c r="K18"/>
      <c r="L18"/>
      <c r="M18"/>
      <c r="N18"/>
      <c r="O18"/>
      <c r="P18"/>
      <c r="AA18" s="38"/>
      <c r="AB18" s="38" t="s">
        <v>1292</v>
      </c>
      <c r="AD18" s="38"/>
      <c r="AE18" s="38" t="s">
        <v>550</v>
      </c>
    </row>
    <row r="19" spans="1:31" ht="12.75" customHeight="1">
      <c r="A19" s="287"/>
      <c r="B19" s="20" t="s">
        <v>1292</v>
      </c>
      <c r="C19" s="303"/>
      <c r="D19" s="303"/>
      <c r="E19" s="303"/>
      <c r="F19" s="303"/>
      <c r="G19" s="303"/>
      <c r="H19" s="303"/>
      <c r="I19"/>
      <c r="J19"/>
      <c r="K19"/>
      <c r="L19"/>
      <c r="M19"/>
      <c r="N19"/>
      <c r="O19"/>
      <c r="P19"/>
      <c r="AA19" s="38"/>
      <c r="AB19" s="38"/>
      <c r="AD19" s="38"/>
      <c r="AE19" s="38"/>
    </row>
    <row r="20" spans="1:31" ht="12.75" customHeight="1">
      <c r="A20"/>
      <c r="B20"/>
      <c r="C20"/>
      <c r="D20"/>
      <c r="E20"/>
      <c r="F20"/>
      <c r="G20"/>
      <c r="H20"/>
      <c r="I20"/>
      <c r="J20"/>
      <c r="K20"/>
      <c r="L20"/>
      <c r="M20"/>
      <c r="N20"/>
      <c r="O20"/>
      <c r="P20"/>
      <c r="AD20" s="38"/>
      <c r="AE20" s="38"/>
    </row>
    <row r="21" spans="1:31" ht="12.75" customHeight="1">
      <c r="A21" s="188" t="s">
        <v>674</v>
      </c>
      <c r="B21" s="172" t="s">
        <v>1188</v>
      </c>
      <c r="C21" s="172"/>
      <c r="D21" s="41"/>
      <c r="E21" s="41"/>
      <c r="F21" s="41"/>
      <c r="G21" s="41"/>
      <c r="AA21" s="38" t="s">
        <v>1397</v>
      </c>
      <c r="AB21" s="38" t="s">
        <v>317</v>
      </c>
      <c r="AD21" s="38" t="s">
        <v>1380</v>
      </c>
      <c r="AE21" s="38" t="s">
        <v>548</v>
      </c>
    </row>
    <row r="22" spans="1:31" ht="12.75" customHeight="1">
      <c r="A22" s="304"/>
      <c r="B22" s="306"/>
      <c r="C22" s="305"/>
      <c r="D22" s="305"/>
      <c r="E22" s="305"/>
      <c r="F22" s="305"/>
      <c r="G22" s="180"/>
      <c r="AA22" s="38"/>
      <c r="AB22" s="38" t="s">
        <v>1186</v>
      </c>
      <c r="AD22" s="38"/>
      <c r="AE22" s="38" t="s">
        <v>549</v>
      </c>
    </row>
    <row r="23" spans="1:31" ht="12.75" customHeight="1">
      <c r="A23" s="304"/>
      <c r="B23" s="306"/>
      <c r="C23" s="305"/>
      <c r="D23" s="305"/>
      <c r="E23" s="305"/>
      <c r="F23" s="305"/>
      <c r="G23" s="180"/>
      <c r="AA23" s="38"/>
      <c r="AB23" s="38" t="s">
        <v>172</v>
      </c>
      <c r="AD23" s="38"/>
      <c r="AE23" s="38" t="s">
        <v>1292</v>
      </c>
    </row>
    <row r="24" spans="1:31" ht="12.75" customHeight="1">
      <c r="A24" s="304"/>
      <c r="B24" s="306"/>
      <c r="C24" s="305"/>
      <c r="D24" s="305"/>
      <c r="E24" s="305"/>
      <c r="F24" s="305"/>
      <c r="G24" s="180"/>
      <c r="AA24" s="38"/>
      <c r="AB24" s="38" t="s">
        <v>361</v>
      </c>
      <c r="AD24" s="38"/>
      <c r="AE24" s="38" t="s">
        <v>550</v>
      </c>
    </row>
    <row r="25" spans="1:31" ht="12.75" customHeight="1">
      <c r="A25" s="304"/>
      <c r="B25" s="306"/>
      <c r="C25" s="305"/>
      <c r="D25" s="305"/>
      <c r="E25" s="305"/>
      <c r="F25" s="305"/>
      <c r="G25" s="180"/>
      <c r="AA25" s="38"/>
      <c r="AB25" s="38" t="s">
        <v>362</v>
      </c>
      <c r="AD25" s="38"/>
      <c r="AE25" s="38"/>
    </row>
    <row r="26" spans="1:31" ht="12.75" customHeight="1">
      <c r="A26" s="304"/>
      <c r="B26" s="306"/>
      <c r="C26" s="305"/>
      <c r="D26" s="305"/>
      <c r="E26" s="305"/>
      <c r="F26" s="305"/>
      <c r="G26" s="180"/>
      <c r="AA26" s="38"/>
      <c r="AB26" s="38" t="s">
        <v>1367</v>
      </c>
      <c r="AD26" s="38"/>
      <c r="AE26" s="38"/>
    </row>
    <row r="27" spans="1:31" ht="12.75" customHeight="1">
      <c r="A27" s="11"/>
      <c r="E27" s="2"/>
      <c r="F27" s="2"/>
      <c r="G27" s="2"/>
      <c r="H27" s="2"/>
      <c r="I27" s="5"/>
      <c r="J27" s="5"/>
      <c r="K27" s="5"/>
      <c r="L27" s="5"/>
      <c r="M27" s="5"/>
      <c r="N27" s="5"/>
      <c r="AA27" s="38"/>
      <c r="AB27" s="38" t="s">
        <v>430</v>
      </c>
      <c r="AD27" s="38" t="s">
        <v>1393</v>
      </c>
      <c r="AE27" s="38" t="s">
        <v>174</v>
      </c>
    </row>
    <row r="28" spans="14:31" ht="12.75" customHeight="1">
      <c r="N28" s="5"/>
      <c r="P28" s="53"/>
      <c r="AA28" s="38"/>
      <c r="AB28" s="38"/>
      <c r="AD28" s="1"/>
      <c r="AE28" s="38" t="s">
        <v>936</v>
      </c>
    </row>
    <row r="29" spans="3:33" ht="12.75" customHeight="1">
      <c r="C29" s="2"/>
      <c r="D29" s="2"/>
      <c r="E29" s="2"/>
      <c r="F29" s="2"/>
      <c r="G29" s="2"/>
      <c r="H29" s="2"/>
      <c r="I29" s="5"/>
      <c r="J29" s="5"/>
      <c r="K29" s="5"/>
      <c r="L29" s="5"/>
      <c r="M29" s="5"/>
      <c r="N29" s="5"/>
      <c r="O29" s="3"/>
      <c r="P29" s="3"/>
      <c r="AA29" s="38"/>
      <c r="AB29" s="38"/>
      <c r="AC29" s="38"/>
      <c r="AE29" s="38" t="s">
        <v>1292</v>
      </c>
      <c r="AF29" s="38"/>
      <c r="AG29" s="38"/>
    </row>
    <row r="30" spans="2:33" ht="12.75" customHeight="1">
      <c r="B30" s="87" t="s">
        <v>1348</v>
      </c>
      <c r="M30" s="38"/>
      <c r="N30" s="53" t="s">
        <v>1219</v>
      </c>
      <c r="O30" s="3"/>
      <c r="P30" s="3"/>
      <c r="AA30" s="38" t="s">
        <v>1190</v>
      </c>
      <c r="AB30" s="38" t="s">
        <v>906</v>
      </c>
      <c r="AE30" s="38" t="s">
        <v>550</v>
      </c>
      <c r="AF30" s="38"/>
      <c r="AG30" s="38"/>
    </row>
    <row r="31" spans="1:26" ht="12.75" customHeight="1">
      <c r="A31" s="25" t="s">
        <v>452</v>
      </c>
      <c r="B31" s="94" t="s">
        <v>638</v>
      </c>
      <c r="C31" s="60"/>
      <c r="D31" s="364" t="s">
        <v>1304</v>
      </c>
      <c r="E31" s="61"/>
      <c r="F31" s="61"/>
      <c r="G31" s="61"/>
      <c r="H31" s="62" t="s">
        <v>903</v>
      </c>
      <c r="I31" s="194" t="s">
        <v>854</v>
      </c>
      <c r="J31" s="30"/>
      <c r="K31" s="30"/>
      <c r="L31" s="30"/>
      <c r="M31" s="28" t="s">
        <v>1119</v>
      </c>
      <c r="N31" s="46"/>
      <c r="O31" s="38"/>
      <c r="Y31" s="38"/>
      <c r="Z31" s="38" t="s">
        <v>1097</v>
      </c>
    </row>
    <row r="32" spans="1:27" ht="12.75" customHeight="1">
      <c r="A32" s="23"/>
      <c r="B32" s="34"/>
      <c r="C32" s="63" t="s">
        <v>787</v>
      </c>
      <c r="D32" s="63" t="s">
        <v>149</v>
      </c>
      <c r="E32" s="63" t="s">
        <v>150</v>
      </c>
      <c r="F32" s="63" t="s">
        <v>24</v>
      </c>
      <c r="G32" s="63" t="s">
        <v>25</v>
      </c>
      <c r="H32" s="64"/>
      <c r="I32" s="23" t="s">
        <v>375</v>
      </c>
      <c r="J32" s="23" t="s">
        <v>674</v>
      </c>
      <c r="K32" s="23" t="s">
        <v>651</v>
      </c>
      <c r="L32" s="35" t="s">
        <v>674</v>
      </c>
      <c r="M32" s="21" t="s">
        <v>722</v>
      </c>
      <c r="N32" s="113" t="s">
        <v>534</v>
      </c>
      <c r="O32" s="38"/>
      <c r="Y32" s="38"/>
      <c r="Z32" s="38" t="s">
        <v>1100</v>
      </c>
      <c r="AA32" s="1"/>
    </row>
    <row r="33" spans="1:26" ht="12.75" customHeight="1">
      <c r="A33" s="287"/>
      <c r="B33" s="18" t="s">
        <v>995</v>
      </c>
      <c r="C33" s="287"/>
      <c r="D33" s="287"/>
      <c r="E33" s="287"/>
      <c r="F33" s="287"/>
      <c r="G33" s="287"/>
      <c r="H33" s="287"/>
      <c r="I33" s="26"/>
      <c r="J33" s="26"/>
      <c r="K33" s="26"/>
      <c r="L33" s="26"/>
      <c r="M33" s="26"/>
      <c r="N33" s="202" t="s">
        <v>396</v>
      </c>
      <c r="O33" s="38"/>
      <c r="Z33" s="38" t="s">
        <v>181</v>
      </c>
    </row>
    <row r="34" spans="1:26" ht="12.75" customHeight="1">
      <c r="A34" s="287"/>
      <c r="B34" s="19" t="s">
        <v>204</v>
      </c>
      <c r="C34" s="146"/>
      <c r="D34" s="146"/>
      <c r="E34" s="146"/>
      <c r="F34" s="146"/>
      <c r="G34" s="146"/>
      <c r="H34" s="146"/>
      <c r="I34" s="10" t="s">
        <v>1177</v>
      </c>
      <c r="J34" s="10"/>
      <c r="K34" s="10" t="s">
        <v>1177</v>
      </c>
      <c r="L34" s="10"/>
      <c r="M34" s="17" t="s">
        <v>973</v>
      </c>
      <c r="N34" s="202" t="s">
        <v>396</v>
      </c>
      <c r="O34" s="38"/>
      <c r="Z34" s="38" t="s">
        <v>1292</v>
      </c>
    </row>
    <row r="35" spans="1:26" ht="12.75" customHeight="1">
      <c r="A35" s="287"/>
      <c r="B35" s="18" t="s">
        <v>1361</v>
      </c>
      <c r="C35" s="301"/>
      <c r="D35" s="301"/>
      <c r="E35" s="301"/>
      <c r="F35" s="301"/>
      <c r="G35" s="301"/>
      <c r="H35" s="301"/>
      <c r="I35" s="10" t="s">
        <v>1177</v>
      </c>
      <c r="J35" s="10"/>
      <c r="K35" s="10" t="s">
        <v>1177</v>
      </c>
      <c r="L35" s="10"/>
      <c r="M35" s="17" t="s">
        <v>681</v>
      </c>
      <c r="N35" s="17" t="s">
        <v>681</v>
      </c>
      <c r="O35" s="38"/>
      <c r="Z35" s="38" t="s">
        <v>1292</v>
      </c>
    </row>
    <row r="36" spans="1:26" ht="12.75" customHeight="1">
      <c r="A36" s="287"/>
      <c r="B36" s="19" t="s">
        <v>851</v>
      </c>
      <c r="C36" s="146"/>
      <c r="D36" s="146"/>
      <c r="E36" s="146"/>
      <c r="F36" s="146"/>
      <c r="G36" s="146"/>
      <c r="H36" s="146"/>
      <c r="I36" s="10" t="s">
        <v>1177</v>
      </c>
      <c r="J36" s="10"/>
      <c r="K36" s="10" t="s">
        <v>1177</v>
      </c>
      <c r="L36" s="10"/>
      <c r="M36" s="17" t="s">
        <v>1176</v>
      </c>
      <c r="N36" s="82" t="s">
        <v>652</v>
      </c>
      <c r="O36" s="38"/>
      <c r="Z36" s="38"/>
    </row>
    <row r="37" spans="1:15" ht="12.75" customHeight="1">
      <c r="A37" s="287"/>
      <c r="B37" s="68" t="s">
        <v>746</v>
      </c>
      <c r="C37" s="290"/>
      <c r="D37" s="290"/>
      <c r="E37" s="290"/>
      <c r="F37" s="290"/>
      <c r="G37" s="290"/>
      <c r="H37" s="290"/>
      <c r="I37" s="10" t="s">
        <v>1177</v>
      </c>
      <c r="J37" s="4"/>
      <c r="K37" s="10" t="s">
        <v>1177</v>
      </c>
      <c r="L37" s="4"/>
      <c r="M37" s="14" t="s">
        <v>1099</v>
      </c>
      <c r="N37" s="57" t="s">
        <v>205</v>
      </c>
      <c r="O37" s="38"/>
    </row>
    <row r="38" spans="1:26" ht="12.75" customHeight="1">
      <c r="A38" s="287"/>
      <c r="B38" s="19" t="s">
        <v>1190</v>
      </c>
      <c r="C38" s="146"/>
      <c r="D38" s="146"/>
      <c r="E38" s="146"/>
      <c r="F38" s="146"/>
      <c r="G38" s="146"/>
      <c r="H38" s="146"/>
      <c r="I38" s="10" t="s">
        <v>1177</v>
      </c>
      <c r="J38" s="10"/>
      <c r="K38" s="10" t="s">
        <v>1177</v>
      </c>
      <c r="L38" s="10"/>
      <c r="M38" s="14" t="s">
        <v>1099</v>
      </c>
      <c r="N38" s="57" t="s">
        <v>205</v>
      </c>
      <c r="O38" s="38"/>
      <c r="Y38" s="38"/>
      <c r="Z38" s="38"/>
    </row>
    <row r="39" spans="1:26" ht="12.75" customHeight="1">
      <c r="A39" s="287"/>
      <c r="B39" s="18" t="s">
        <v>1397</v>
      </c>
      <c r="C39" s="146"/>
      <c r="D39" s="146"/>
      <c r="E39" s="146"/>
      <c r="F39" s="146"/>
      <c r="G39" s="146"/>
      <c r="H39" s="146"/>
      <c r="I39" s="10" t="s">
        <v>1177</v>
      </c>
      <c r="J39" s="10"/>
      <c r="K39" s="10" t="s">
        <v>652</v>
      </c>
      <c r="L39" s="4"/>
      <c r="M39" s="14" t="s">
        <v>570</v>
      </c>
      <c r="N39" s="82" t="s">
        <v>652</v>
      </c>
      <c r="O39" s="38"/>
      <c r="Y39" s="38"/>
      <c r="Z39" s="38"/>
    </row>
    <row r="40" spans="1:26" ht="12.75" customHeight="1">
      <c r="A40" s="287"/>
      <c r="B40" s="19" t="s">
        <v>1353</v>
      </c>
      <c r="C40" s="146"/>
      <c r="D40" s="146"/>
      <c r="E40" s="146"/>
      <c r="F40" s="146"/>
      <c r="G40" s="146"/>
      <c r="H40" s="146"/>
      <c r="I40" s="10" t="s">
        <v>1177</v>
      </c>
      <c r="J40" s="10"/>
      <c r="K40" s="10" t="s">
        <v>1177</v>
      </c>
      <c r="L40" s="10"/>
      <c r="M40" s="17" t="s">
        <v>610</v>
      </c>
      <c r="N40" s="57" t="s">
        <v>205</v>
      </c>
      <c r="O40" s="38"/>
      <c r="Y40" s="38"/>
      <c r="Z40" s="38"/>
    </row>
    <row r="41" spans="1:26" ht="12.75" customHeight="1">
      <c r="A41" s="287"/>
      <c r="B41" s="19" t="s">
        <v>94</v>
      </c>
      <c r="C41" s="146"/>
      <c r="D41" s="146"/>
      <c r="E41" s="146"/>
      <c r="F41" s="146"/>
      <c r="G41" s="146"/>
      <c r="H41" s="146"/>
      <c r="I41" s="10"/>
      <c r="J41" s="10"/>
      <c r="K41" s="10" t="s">
        <v>1177</v>
      </c>
      <c r="L41" s="10"/>
      <c r="M41" s="7"/>
      <c r="N41" s="17" t="s">
        <v>1355</v>
      </c>
      <c r="O41" s="38"/>
      <c r="Y41" s="38"/>
      <c r="Z41" s="38"/>
    </row>
    <row r="42" spans="1:26" ht="12.75" customHeight="1">
      <c r="A42" s="287"/>
      <c r="B42" s="19" t="s">
        <v>98</v>
      </c>
      <c r="C42" s="146"/>
      <c r="D42" s="146"/>
      <c r="E42" s="146"/>
      <c r="F42" s="146"/>
      <c r="G42" s="146"/>
      <c r="H42" s="146"/>
      <c r="I42" s="10" t="s">
        <v>652</v>
      </c>
      <c r="J42" s="10"/>
      <c r="K42" s="10" t="s">
        <v>652</v>
      </c>
      <c r="L42" s="10"/>
      <c r="M42" s="7"/>
      <c r="N42" s="17" t="s">
        <v>1128</v>
      </c>
      <c r="O42" s="38"/>
      <c r="Y42" s="38"/>
      <c r="Z42" s="38"/>
    </row>
    <row r="43" spans="1:26" ht="12.75" customHeight="1">
      <c r="A43" s="287"/>
      <c r="B43" s="19" t="s">
        <v>874</v>
      </c>
      <c r="C43" s="146"/>
      <c r="D43" s="146"/>
      <c r="E43" s="146"/>
      <c r="F43" s="146"/>
      <c r="G43" s="146"/>
      <c r="H43" s="146"/>
      <c r="I43" s="10" t="s">
        <v>652</v>
      </c>
      <c r="J43" s="10"/>
      <c r="K43" s="10" t="s">
        <v>652</v>
      </c>
      <c r="L43" s="10"/>
      <c r="M43" s="17" t="s">
        <v>909</v>
      </c>
      <c r="N43" s="202" t="s">
        <v>909</v>
      </c>
      <c r="O43" s="38"/>
      <c r="Y43" s="38"/>
      <c r="Z43" s="38"/>
    </row>
    <row r="44" spans="1:15" ht="12.75" customHeight="1">
      <c r="A44" s="287"/>
      <c r="B44" s="18" t="s">
        <v>1380</v>
      </c>
      <c r="C44" s="302"/>
      <c r="D44" s="302"/>
      <c r="E44" s="302"/>
      <c r="F44" s="302"/>
      <c r="G44" s="302"/>
      <c r="H44" s="302"/>
      <c r="I44" s="7" t="s">
        <v>1177</v>
      </c>
      <c r="J44" s="8"/>
      <c r="K44" s="10" t="s">
        <v>652</v>
      </c>
      <c r="L44" s="8"/>
      <c r="M44" s="14" t="s">
        <v>1290</v>
      </c>
      <c r="N44" s="57" t="s">
        <v>1290</v>
      </c>
      <c r="O44" s="38"/>
    </row>
    <row r="45" spans="1:15" ht="12.75" customHeight="1">
      <c r="A45" s="287"/>
      <c r="B45" s="20" t="s">
        <v>1191</v>
      </c>
      <c r="C45" s="303"/>
      <c r="D45" s="303"/>
      <c r="E45" s="303"/>
      <c r="F45" s="303"/>
      <c r="G45" s="303"/>
      <c r="H45" s="303"/>
      <c r="I45" s="9" t="s">
        <v>1177</v>
      </c>
      <c r="J45" s="9"/>
      <c r="K45" s="12" t="s">
        <v>1177</v>
      </c>
      <c r="L45" s="9"/>
      <c r="M45" s="13" t="s">
        <v>431</v>
      </c>
      <c r="N45" s="57" t="s">
        <v>457</v>
      </c>
      <c r="O45" s="38"/>
    </row>
    <row r="46" spans="1:15" ht="12.75" customHeight="1">
      <c r="A46" s="287"/>
      <c r="B46" s="20" t="s">
        <v>1393</v>
      </c>
      <c r="C46" s="303"/>
      <c r="D46" s="303"/>
      <c r="E46" s="303"/>
      <c r="F46" s="303"/>
      <c r="G46" s="303"/>
      <c r="H46" s="303"/>
      <c r="I46" s="9"/>
      <c r="J46" s="9"/>
      <c r="K46" s="9"/>
      <c r="L46" s="9"/>
      <c r="M46" s="13" t="s">
        <v>1290</v>
      </c>
      <c r="N46" s="57" t="s">
        <v>1290</v>
      </c>
      <c r="O46" s="38"/>
    </row>
    <row r="47" spans="1:14" ht="12.75" customHeight="1">
      <c r="A47" s="287"/>
      <c r="B47" s="20" t="s">
        <v>1292</v>
      </c>
      <c r="C47" s="303"/>
      <c r="D47" s="303"/>
      <c r="E47" s="303"/>
      <c r="F47" s="303"/>
      <c r="G47" s="303"/>
      <c r="H47" s="303"/>
      <c r="I47" s="9"/>
      <c r="J47" s="9"/>
      <c r="K47" s="9"/>
      <c r="L47" s="9"/>
      <c r="M47" s="13"/>
      <c r="N47" s="57"/>
    </row>
    <row r="48" spans="1:31" ht="12.75" customHeight="1">
      <c r="A48" s="52"/>
      <c r="B48"/>
      <c r="C48"/>
      <c r="D48" s="2"/>
      <c r="E48" s="2"/>
      <c r="F48" s="2"/>
      <c r="G48" s="2"/>
      <c r="H48" s="2"/>
      <c r="I48" s="5"/>
      <c r="J48" s="5"/>
      <c r="K48" s="5"/>
      <c r="L48" s="5"/>
      <c r="M48" s="5"/>
      <c r="N48" s="5"/>
      <c r="O48" s="38"/>
      <c r="P48"/>
      <c r="AD48"/>
      <c r="AE48"/>
    </row>
    <row r="49" spans="1:31" ht="12.75" customHeight="1">
      <c r="A49" s="188" t="s">
        <v>674</v>
      </c>
      <c r="B49" s="49" t="s">
        <v>402</v>
      </c>
      <c r="C49" s="49"/>
      <c r="D49" s="41"/>
      <c r="E49" s="41"/>
      <c r="F49" s="41"/>
      <c r="G49" s="41"/>
      <c r="H49"/>
      <c r="I49"/>
      <c r="J49"/>
      <c r="K49"/>
      <c r="L49"/>
      <c r="M49" s="38"/>
      <c r="N49" s="38"/>
      <c r="O49" s="38"/>
      <c r="P49"/>
      <c r="AD49"/>
      <c r="AE49"/>
    </row>
    <row r="50" spans="1:31" ht="12.75" customHeight="1">
      <c r="A50" s="304"/>
      <c r="B50" s="306"/>
      <c r="C50" s="305"/>
      <c r="D50" s="305"/>
      <c r="E50" s="305"/>
      <c r="F50" s="305"/>
      <c r="G50" s="180"/>
      <c r="H50"/>
      <c r="I50"/>
      <c r="J50"/>
      <c r="K50"/>
      <c r="L50"/>
      <c r="M50" s="38"/>
      <c r="N50" s="38"/>
      <c r="O50" s="38"/>
      <c r="P50"/>
      <c r="AD50"/>
      <c r="AE50"/>
    </row>
    <row r="51" spans="1:31" ht="12.75" customHeight="1">
      <c r="A51" s="304"/>
      <c r="B51" s="306"/>
      <c r="C51" s="305"/>
      <c r="D51" s="305"/>
      <c r="E51" s="305"/>
      <c r="F51" s="305"/>
      <c r="G51" s="180"/>
      <c r="H51"/>
      <c r="I51"/>
      <c r="J51"/>
      <c r="K51"/>
      <c r="L51"/>
      <c r="M51" s="38"/>
      <c r="N51" s="38"/>
      <c r="O51" s="38"/>
      <c r="P51"/>
      <c r="AD51"/>
      <c r="AE51"/>
    </row>
    <row r="52" spans="1:31" s="54" customFormat="1" ht="12.75" customHeight="1">
      <c r="A52" s="304"/>
      <c r="B52" s="306"/>
      <c r="C52" s="305"/>
      <c r="D52" s="305"/>
      <c r="E52" s="305"/>
      <c r="F52" s="305"/>
      <c r="G52" s="180"/>
      <c r="H52"/>
      <c r="I52"/>
      <c r="J52"/>
      <c r="K52"/>
      <c r="L52"/>
      <c r="M52" s="38"/>
      <c r="N52" s="38"/>
      <c r="O52" s="38"/>
      <c r="P52"/>
      <c r="AA52" s="38"/>
      <c r="AB52" s="38"/>
      <c r="AD52" s="1"/>
      <c r="AE52" s="1"/>
    </row>
    <row r="53" spans="1:31" s="54" customFormat="1" ht="12.75" customHeight="1">
      <c r="A53" s="304"/>
      <c r="B53" s="306"/>
      <c r="C53" s="305"/>
      <c r="D53" s="305"/>
      <c r="E53" s="305"/>
      <c r="F53" s="305"/>
      <c r="G53" s="180"/>
      <c r="H53"/>
      <c r="I53"/>
      <c r="J53"/>
      <c r="K53"/>
      <c r="L53"/>
      <c r="M53" s="38"/>
      <c r="N53" s="38"/>
      <c r="O53" s="38"/>
      <c r="P53"/>
      <c r="AA53"/>
      <c r="AB53"/>
      <c r="AD53" s="1"/>
      <c r="AE53" s="1"/>
    </row>
    <row r="54" spans="1:31" s="54" customFormat="1" ht="12.75" customHeight="1">
      <c r="A54" s="304"/>
      <c r="B54" s="306"/>
      <c r="C54" s="305"/>
      <c r="D54" s="305"/>
      <c r="E54" s="305"/>
      <c r="F54" s="305"/>
      <c r="G54" s="180"/>
      <c r="H54"/>
      <c r="I54"/>
      <c r="J54"/>
      <c r="K54"/>
      <c r="L54"/>
      <c r="M54" s="38"/>
      <c r="N54" s="38"/>
      <c r="O54"/>
      <c r="P54"/>
      <c r="AA54"/>
      <c r="AB54"/>
      <c r="AD54" s="1"/>
      <c r="AE54" s="1"/>
    </row>
    <row r="55" spans="1:31" s="54" customFormat="1" ht="12.75" customHeight="1">
      <c r="A55" s="304"/>
      <c r="B55" s="306"/>
      <c r="C55" s="305"/>
      <c r="D55" s="305"/>
      <c r="E55" s="305"/>
      <c r="F55" s="305"/>
      <c r="G55" s="180"/>
      <c r="H55"/>
      <c r="I55"/>
      <c r="J55"/>
      <c r="K55"/>
      <c r="L55"/>
      <c r="M55"/>
      <c r="N55"/>
      <c r="O55"/>
      <c r="P55"/>
      <c r="AA55"/>
      <c r="AB55"/>
      <c r="AD55" s="1"/>
      <c r="AE55" s="1"/>
    </row>
    <row r="56" spans="1:28" s="54" customFormat="1" ht="12.75" customHeight="1">
      <c r="A56"/>
      <c r="B56" s="38"/>
      <c r="C56"/>
      <c r="D56"/>
      <c r="E56"/>
      <c r="F56"/>
      <c r="G56"/>
      <c r="H56"/>
      <c r="I56"/>
      <c r="J56"/>
      <c r="K56"/>
      <c r="L56"/>
      <c r="M56"/>
      <c r="N56"/>
      <c r="O56"/>
      <c r="P56"/>
      <c r="AA56"/>
      <c r="AB56"/>
    </row>
    <row r="57" spans="1:29" s="54" customFormat="1" ht="12.75" customHeight="1">
      <c r="A57"/>
      <c r="B57" s="38"/>
      <c r="C57"/>
      <c r="D57"/>
      <c r="E57"/>
      <c r="F57"/>
      <c r="G57"/>
      <c r="H57"/>
      <c r="I57"/>
      <c r="J57"/>
      <c r="K57"/>
      <c r="L57"/>
      <c r="M57"/>
      <c r="N57"/>
      <c r="O57"/>
      <c r="P57"/>
      <c r="Q57"/>
      <c r="AB57"/>
      <c r="AC57"/>
    </row>
    <row r="58" spans="1:29" s="54" customFormat="1" ht="12.75" customHeight="1">
      <c r="A58" s="38"/>
      <c r="B58" s="38"/>
      <c r="C58" s="38"/>
      <c r="D58" s="38"/>
      <c r="E58" s="98" t="s">
        <v>596</v>
      </c>
      <c r="F58" s="99"/>
      <c r="G58" s="99"/>
      <c r="H58" s="145"/>
      <c r="M58"/>
      <c r="N58"/>
      <c r="O58"/>
      <c r="P58"/>
      <c r="Q58"/>
      <c r="AB58"/>
      <c r="AC58"/>
    </row>
    <row r="59" spans="1:29" s="54" customFormat="1" ht="12.75" customHeight="1">
      <c r="A59" s="173" t="s">
        <v>452</v>
      </c>
      <c r="B59" s="41" t="s">
        <v>206</v>
      </c>
      <c r="C59" s="38"/>
      <c r="D59" s="38"/>
      <c r="E59" s="107" t="s">
        <v>1398</v>
      </c>
      <c r="F59" s="107" t="s">
        <v>1399</v>
      </c>
      <c r="G59" s="107" t="s">
        <v>1002</v>
      </c>
      <c r="H59" s="107" t="s">
        <v>754</v>
      </c>
      <c r="M59"/>
      <c r="N59"/>
      <c r="O59"/>
      <c r="P59"/>
      <c r="Q59"/>
      <c r="AB59"/>
      <c r="AC59"/>
    </row>
    <row r="60" spans="1:29" s="54" customFormat="1" ht="12.75" customHeight="1">
      <c r="A60" s="146"/>
      <c r="B60" s="148"/>
      <c r="C60" s="40"/>
      <c r="D60" s="40"/>
      <c r="E60" s="13" t="s">
        <v>88</v>
      </c>
      <c r="F60" s="4">
        <v>1</v>
      </c>
      <c r="G60" s="299"/>
      <c r="H60" s="299"/>
      <c r="M60"/>
      <c r="N60"/>
      <c r="O60"/>
      <c r="P60"/>
      <c r="Q60"/>
      <c r="AB60"/>
      <c r="AC60"/>
    </row>
    <row r="61" spans="1:29" s="54" customFormat="1" ht="12.75" customHeight="1">
      <c r="A61" s="146"/>
      <c r="B61" s="148"/>
      <c r="C61" s="40"/>
      <c r="D61" s="40"/>
      <c r="E61" s="14" t="s">
        <v>88</v>
      </c>
      <c r="F61" s="4">
        <v>1</v>
      </c>
      <c r="G61" s="146"/>
      <c r="H61" s="146"/>
      <c r="M61"/>
      <c r="N61"/>
      <c r="O61"/>
      <c r="P61"/>
      <c r="Q61"/>
      <c r="AB61"/>
      <c r="AC61"/>
    </row>
    <row r="62" spans="1:29" s="54" customFormat="1" ht="12.75" customHeight="1">
      <c r="A62" s="146"/>
      <c r="B62" s="148"/>
      <c r="C62" s="40"/>
      <c r="D62" s="40"/>
      <c r="E62" s="14" t="s">
        <v>88</v>
      </c>
      <c r="F62" s="4">
        <v>1</v>
      </c>
      <c r="G62" s="146"/>
      <c r="H62" s="146"/>
      <c r="M62"/>
      <c r="N62"/>
      <c r="O62"/>
      <c r="P62"/>
      <c r="Q62"/>
      <c r="AB62"/>
      <c r="AC62"/>
    </row>
    <row r="63" spans="1:29" s="54" customFormat="1" ht="12.75" customHeight="1">
      <c r="A63" s="146"/>
      <c r="B63" s="148"/>
      <c r="C63" s="40"/>
      <c r="D63" s="40"/>
      <c r="E63" s="14" t="s">
        <v>88</v>
      </c>
      <c r="F63" s="4">
        <v>2</v>
      </c>
      <c r="G63" s="146"/>
      <c r="H63" s="146"/>
      <c r="M63"/>
      <c r="N63"/>
      <c r="O63"/>
      <c r="P63"/>
      <c r="Q63"/>
      <c r="AB63"/>
      <c r="AC63"/>
    </row>
    <row r="64" spans="1:29" s="54" customFormat="1" ht="12.75" customHeight="1">
      <c r="A64" s="146"/>
      <c r="B64" s="148"/>
      <c r="C64" s="40"/>
      <c r="D64" s="40"/>
      <c r="E64" s="14" t="s">
        <v>88</v>
      </c>
      <c r="F64" s="4">
        <v>2</v>
      </c>
      <c r="G64" s="146"/>
      <c r="H64" s="146"/>
      <c r="M64"/>
      <c r="N64"/>
      <c r="O64"/>
      <c r="P64"/>
      <c r="Q64"/>
      <c r="AB64"/>
      <c r="AC64"/>
    </row>
    <row r="65" spans="1:28" s="54" customFormat="1" ht="12.75" customHeight="1">
      <c r="A65" s="146"/>
      <c r="B65" s="148"/>
      <c r="C65" s="40"/>
      <c r="D65" s="40"/>
      <c r="E65" s="14" t="s">
        <v>88</v>
      </c>
      <c r="F65" s="4">
        <v>2</v>
      </c>
      <c r="G65" s="146"/>
      <c r="H65" s="146"/>
      <c r="M65"/>
      <c r="N65"/>
      <c r="O65"/>
      <c r="P65"/>
      <c r="AA65"/>
      <c r="AB65"/>
    </row>
    <row r="66" spans="1:28" s="54" customFormat="1" ht="12.75" customHeight="1">
      <c r="A66" s="146"/>
      <c r="B66" s="148"/>
      <c r="C66" s="40"/>
      <c r="D66" s="40"/>
      <c r="E66" s="14" t="s">
        <v>88</v>
      </c>
      <c r="F66" s="4">
        <v>3</v>
      </c>
      <c r="G66" s="146"/>
      <c r="H66" s="146"/>
      <c r="M66"/>
      <c r="N66"/>
      <c r="O66"/>
      <c r="P66"/>
      <c r="AA66"/>
      <c r="AB66"/>
    </row>
    <row r="67" spans="1:28" s="54" customFormat="1" ht="12.75" customHeight="1">
      <c r="A67" s="146"/>
      <c r="B67" s="148"/>
      <c r="C67" s="40"/>
      <c r="D67" s="40"/>
      <c r="E67" s="14" t="s">
        <v>88</v>
      </c>
      <c r="F67" s="4">
        <v>3</v>
      </c>
      <c r="G67" s="146"/>
      <c r="H67" s="146"/>
      <c r="M67"/>
      <c r="N67"/>
      <c r="O67"/>
      <c r="P67"/>
      <c r="AA67"/>
      <c r="AB67"/>
    </row>
    <row r="68" spans="1:28" s="54" customFormat="1" ht="12.75" customHeight="1">
      <c r="A68" s="146"/>
      <c r="B68" s="148"/>
      <c r="C68" s="40"/>
      <c r="D68" s="40"/>
      <c r="E68" s="14" t="s">
        <v>88</v>
      </c>
      <c r="F68" s="4">
        <v>3</v>
      </c>
      <c r="G68" s="146"/>
      <c r="H68" s="146"/>
      <c r="M68"/>
      <c r="N68"/>
      <c r="O68"/>
      <c r="P68"/>
      <c r="AA68"/>
      <c r="AB68"/>
    </row>
    <row r="69" spans="1:28" s="54" customFormat="1" ht="12.75" customHeight="1">
      <c r="A69"/>
      <c r="B69"/>
      <c r="C69"/>
      <c r="D69"/>
      <c r="E69"/>
      <c r="F69"/>
      <c r="G69"/>
      <c r="H69"/>
      <c r="I69"/>
      <c r="J69"/>
      <c r="K69"/>
      <c r="L69"/>
      <c r="M69"/>
      <c r="N69"/>
      <c r="O69"/>
      <c r="P69"/>
      <c r="AA69"/>
      <c r="AB69"/>
    </row>
    <row r="70" spans="1:28" s="54" customFormat="1" ht="12.75" customHeight="1">
      <c r="A70"/>
      <c r="B70"/>
      <c r="C70"/>
      <c r="D70"/>
      <c r="E70"/>
      <c r="F70"/>
      <c r="G70"/>
      <c r="H70"/>
      <c r="I70"/>
      <c r="J70"/>
      <c r="K70"/>
      <c r="L70"/>
      <c r="M70"/>
      <c r="N70"/>
      <c r="O70"/>
      <c r="P70"/>
      <c r="AA70" s="1"/>
      <c r="AB70" s="1"/>
    </row>
    <row r="71" spans="1:28" s="54" customFormat="1" ht="12.75" customHeight="1">
      <c r="A71"/>
      <c r="B71"/>
      <c r="C71"/>
      <c r="D71"/>
      <c r="E71"/>
      <c r="F71"/>
      <c r="G71"/>
      <c r="H71"/>
      <c r="I71"/>
      <c r="J71"/>
      <c r="K71"/>
      <c r="L71"/>
      <c r="M71"/>
      <c r="N71"/>
      <c r="O71"/>
      <c r="P71"/>
      <c r="AA71" s="1"/>
      <c r="AB71" s="1"/>
    </row>
    <row r="72" spans="1:28" s="54" customFormat="1" ht="12.75" customHeight="1">
      <c r="A72"/>
      <c r="B72"/>
      <c r="C72"/>
      <c r="D72"/>
      <c r="E72"/>
      <c r="F72"/>
      <c r="G72"/>
      <c r="H72"/>
      <c r="I72"/>
      <c r="J72"/>
      <c r="K72"/>
      <c r="L72"/>
      <c r="M72"/>
      <c r="N72"/>
      <c r="O72"/>
      <c r="P72"/>
      <c r="AA72" s="1"/>
      <c r="AB72" s="1"/>
    </row>
    <row r="73" spans="1:28" s="54" customFormat="1" ht="12.75" customHeight="1">
      <c r="A73"/>
      <c r="B73"/>
      <c r="C73"/>
      <c r="D73"/>
      <c r="E73"/>
      <c r="F73"/>
      <c r="G73"/>
      <c r="H73"/>
      <c r="I73"/>
      <c r="J73"/>
      <c r="K73"/>
      <c r="L73"/>
      <c r="M73"/>
      <c r="N73"/>
      <c r="O73"/>
      <c r="P73"/>
      <c r="AA73" s="1"/>
      <c r="AB73" s="1"/>
    </row>
    <row r="74" spans="1:16" s="54" customFormat="1" ht="12.75" customHeight="1">
      <c r="A74"/>
      <c r="B74"/>
      <c r="C74"/>
      <c r="D74"/>
      <c r="E74"/>
      <c r="F74"/>
      <c r="G74"/>
      <c r="H74"/>
      <c r="I74"/>
      <c r="J74"/>
      <c r="K74"/>
      <c r="L74"/>
      <c r="M74"/>
      <c r="N74"/>
      <c r="O74"/>
      <c r="P74"/>
    </row>
    <row r="75" spans="1:16" s="54" customFormat="1" ht="12.75" customHeight="1">
      <c r="A75"/>
      <c r="B75"/>
      <c r="C75"/>
      <c r="D75"/>
      <c r="E75"/>
      <c r="F75"/>
      <c r="G75"/>
      <c r="H75"/>
      <c r="I75"/>
      <c r="J75"/>
      <c r="K75"/>
      <c r="L75"/>
      <c r="M75"/>
      <c r="N75"/>
      <c r="O75"/>
      <c r="P75"/>
    </row>
    <row r="76" spans="1:16" s="54" customFormat="1" ht="12.75" customHeight="1">
      <c r="A76"/>
      <c r="B76"/>
      <c r="C76"/>
      <c r="D76"/>
      <c r="E76"/>
      <c r="F76"/>
      <c r="G76"/>
      <c r="H76"/>
      <c r="I76"/>
      <c r="J76"/>
      <c r="K76"/>
      <c r="L76"/>
      <c r="M76"/>
      <c r="N76"/>
      <c r="O76"/>
      <c r="P76"/>
    </row>
    <row r="77" spans="1:16" s="54" customFormat="1" ht="12.75" customHeight="1">
      <c r="A77"/>
      <c r="B77"/>
      <c r="C77"/>
      <c r="D77"/>
      <c r="E77"/>
      <c r="F77"/>
      <c r="G77"/>
      <c r="H77"/>
      <c r="I77"/>
      <c r="J77"/>
      <c r="K77"/>
      <c r="L77"/>
      <c r="M77"/>
      <c r="N77"/>
      <c r="O77"/>
      <c r="P77"/>
    </row>
    <row r="78" spans="1:16" s="54" customFormat="1" ht="12.75" customHeight="1">
      <c r="A78"/>
      <c r="B78"/>
      <c r="C78"/>
      <c r="D78"/>
      <c r="E78"/>
      <c r="F78"/>
      <c r="G78"/>
      <c r="H78"/>
      <c r="I78"/>
      <c r="J78"/>
      <c r="K78"/>
      <c r="L78"/>
      <c r="M78"/>
      <c r="N78"/>
      <c r="O78"/>
      <c r="P78"/>
    </row>
    <row r="79" spans="1:16" s="54" customFormat="1" ht="12.75" customHeight="1">
      <c r="A79"/>
      <c r="B79"/>
      <c r="C79"/>
      <c r="D79"/>
      <c r="E79"/>
      <c r="F79"/>
      <c r="G79"/>
      <c r="H79"/>
      <c r="I79"/>
      <c r="J79"/>
      <c r="K79"/>
      <c r="L79"/>
      <c r="M79"/>
      <c r="N79"/>
      <c r="O79"/>
      <c r="P79"/>
    </row>
    <row r="80" spans="1:31" ht="12.75" customHeight="1">
      <c r="A80"/>
      <c r="B80"/>
      <c r="C80"/>
      <c r="D80"/>
      <c r="E80"/>
      <c r="F80"/>
      <c r="G80"/>
      <c r="H80"/>
      <c r="I80"/>
      <c r="J80"/>
      <c r="K80"/>
      <c r="L80"/>
      <c r="M80"/>
      <c r="N80"/>
      <c r="O80"/>
      <c r="P80"/>
      <c r="AA80" s="54"/>
      <c r="AB80" s="54"/>
      <c r="AD80" s="54"/>
      <c r="AE80" s="54"/>
    </row>
    <row r="81" spans="1:16" s="54" customFormat="1" ht="12.75" customHeight="1">
      <c r="A81"/>
      <c r="B81"/>
      <c r="C81"/>
      <c r="D81"/>
      <c r="E81"/>
      <c r="F81"/>
      <c r="G81"/>
      <c r="H81"/>
      <c r="I81"/>
      <c r="J81"/>
      <c r="K81"/>
      <c r="L81"/>
      <c r="M81"/>
      <c r="N81"/>
      <c r="O81"/>
      <c r="P81"/>
    </row>
    <row r="82" spans="1:16" s="54" customFormat="1" ht="12.75" customHeight="1">
      <c r="A82"/>
      <c r="B82"/>
      <c r="C82"/>
      <c r="D82"/>
      <c r="E82"/>
      <c r="F82"/>
      <c r="G82"/>
      <c r="H82"/>
      <c r="I82"/>
      <c r="J82"/>
      <c r="K82"/>
      <c r="L82"/>
      <c r="M82"/>
      <c r="N82"/>
      <c r="O82"/>
      <c r="P82"/>
    </row>
    <row r="83" spans="1:16" s="54" customFormat="1" ht="12.75" customHeight="1">
      <c r="A83"/>
      <c r="B83"/>
      <c r="C83"/>
      <c r="D83"/>
      <c r="E83"/>
      <c r="F83"/>
      <c r="G83"/>
      <c r="H83"/>
      <c r="I83"/>
      <c r="J83"/>
      <c r="K83"/>
      <c r="L83"/>
      <c r="M83"/>
      <c r="N83"/>
      <c r="O83"/>
      <c r="P83"/>
    </row>
    <row r="84" spans="1:31" s="54" customFormat="1" ht="12.75" customHeight="1">
      <c r="A84"/>
      <c r="B84"/>
      <c r="C84"/>
      <c r="D84"/>
      <c r="E84"/>
      <c r="F84"/>
      <c r="G84"/>
      <c r="H84"/>
      <c r="I84"/>
      <c r="J84"/>
      <c r="K84"/>
      <c r="L84"/>
      <c r="M84"/>
      <c r="N84"/>
      <c r="O84"/>
      <c r="P84"/>
      <c r="AD84" s="1"/>
      <c r="AE84" s="1"/>
    </row>
    <row r="85" spans="1:16" s="54" customFormat="1" ht="12.75" customHeight="1">
      <c r="A85"/>
      <c r="B85"/>
      <c r="C85"/>
      <c r="D85"/>
      <c r="E85"/>
      <c r="F85"/>
      <c r="G85"/>
      <c r="H85"/>
      <c r="I85"/>
      <c r="J85"/>
      <c r="K85"/>
      <c r="L85"/>
      <c r="M85"/>
      <c r="N85"/>
      <c r="O85"/>
      <c r="P85"/>
    </row>
    <row r="86" spans="1:16" s="54" customFormat="1" ht="12.75" customHeight="1">
      <c r="A86"/>
      <c r="B86"/>
      <c r="C86"/>
      <c r="D86"/>
      <c r="E86"/>
      <c r="F86"/>
      <c r="G86"/>
      <c r="H86"/>
      <c r="I86"/>
      <c r="J86"/>
      <c r="K86"/>
      <c r="L86"/>
      <c r="M86"/>
      <c r="N86"/>
      <c r="O86"/>
      <c r="P86"/>
    </row>
    <row r="87" spans="1:31" ht="12.75" customHeight="1">
      <c r="A87"/>
      <c r="B87"/>
      <c r="C87"/>
      <c r="D87"/>
      <c r="E87"/>
      <c r="F87"/>
      <c r="G87"/>
      <c r="H87"/>
      <c r="I87"/>
      <c r="J87"/>
      <c r="K87"/>
      <c r="L87"/>
      <c r="M87"/>
      <c r="N87"/>
      <c r="AA87" s="54"/>
      <c r="AB87" s="54"/>
      <c r="AD87" s="54"/>
      <c r="AE87" s="54"/>
    </row>
    <row r="88" spans="27:31" ht="12.75" customHeight="1">
      <c r="AA88" s="54"/>
      <c r="AB88" s="54"/>
      <c r="AD88" s="54"/>
      <c r="AE88" s="54"/>
    </row>
    <row r="89" spans="27:31" ht="12.75" customHeight="1">
      <c r="AA89" s="54"/>
      <c r="AB89" s="54"/>
      <c r="AD89" s="54"/>
      <c r="AE89" s="54"/>
    </row>
    <row r="90" spans="27:31" ht="12.75" customHeight="1">
      <c r="AA90" s="54"/>
      <c r="AB90" s="54"/>
      <c r="AD90" s="54"/>
      <c r="AE90" s="54"/>
    </row>
    <row r="91" spans="27:28" ht="12.75" customHeight="1">
      <c r="AA91" s="54"/>
      <c r="AB91" s="54"/>
    </row>
    <row r="92" spans="27:28" ht="12.75" customHeight="1">
      <c r="AA92" s="54"/>
      <c r="AB92" s="54"/>
    </row>
    <row r="93" spans="27:28" ht="12.75" customHeight="1">
      <c r="AA93" s="54"/>
      <c r="AB93" s="54"/>
    </row>
    <row r="94" spans="27:28" ht="12.75" customHeight="1">
      <c r="AA94" s="54"/>
      <c r="AB94" s="54"/>
    </row>
    <row r="95" spans="27:28" ht="12.75" customHeight="1">
      <c r="AA95" s="54"/>
      <c r="AB95" s="54"/>
    </row>
    <row r="96" spans="27:28" ht="12.75" customHeight="1">
      <c r="AA96" s="54"/>
      <c r="AB96" s="54"/>
    </row>
    <row r="97" spans="27:28" ht="12.75" customHeight="1">
      <c r="AA97" s="54"/>
      <c r="AB97" s="54"/>
    </row>
    <row r="98" spans="27:28" ht="12.75" customHeight="1">
      <c r="AA98" s="54"/>
      <c r="AB98" s="54"/>
    </row>
    <row r="99" spans="27:28" ht="12.75" customHeight="1">
      <c r="AA99" s="54"/>
      <c r="AB99" s="54"/>
    </row>
    <row r="100" spans="27:28" ht="12.75" customHeight="1">
      <c r="AA100" s="54"/>
      <c r="AB100" s="54"/>
    </row>
    <row r="101" spans="27:28" ht="12.75" customHeight="1">
      <c r="AA101" s="54"/>
      <c r="AB101" s="54"/>
    </row>
    <row r="102" ht="12.75" customHeight="1"/>
    <row r="103" spans="27:28" ht="12.75" customHeight="1">
      <c r="AA103" s="54"/>
      <c r="AB103" s="54"/>
    </row>
    <row r="104" spans="27:28" ht="12.75" customHeight="1">
      <c r="AA104" s="54"/>
      <c r="AB104" s="54"/>
    </row>
    <row r="105" spans="27:28" ht="12.75" customHeight="1">
      <c r="AA105" s="54"/>
      <c r="AB105" s="54"/>
    </row>
    <row r="106" spans="27:28" ht="12.75" customHeight="1">
      <c r="AA106" s="54"/>
      <c r="AB106" s="54"/>
    </row>
    <row r="107" spans="27:28" ht="12.75" customHeight="1">
      <c r="AA107" s="54"/>
      <c r="AB107" s="54"/>
    </row>
    <row r="108" spans="27:28" ht="12.75" customHeight="1">
      <c r="AA108" s="54"/>
      <c r="AB108" s="54"/>
    </row>
    <row r="109" ht="12.75" customHeight="1"/>
    <row r="110" ht="12.75" customHeight="1"/>
  </sheetData>
  <dataValidations count="10">
    <dataValidation type="list" allowBlank="1" showInputMessage="1" showErrorMessage="1" sqref="C8:G8">
      <formula1>$AB$2:$AB$7</formula1>
    </dataValidation>
    <dataValidation type="list" allowBlank="1" showInputMessage="1" showErrorMessage="1" sqref="C9:G9">
      <formula1>$AB$8:$AB$13</formula1>
    </dataValidation>
    <dataValidation type="list" allowBlank="1" showInputMessage="1" showErrorMessage="1" sqref="C10:G10">
      <formula1>$AB$14:$AB$20</formula1>
    </dataValidation>
    <dataValidation type="list" allowBlank="1" showInputMessage="1" showErrorMessage="1" sqref="C11:G11">
      <formula1>$AB$21:$AB$29</formula1>
    </dataValidation>
    <dataValidation type="list" allowBlank="1" showInputMessage="1" showErrorMessage="1" sqref="C12:G12">
      <formula1>$AB$30:$AB$37</formula1>
    </dataValidation>
    <dataValidation type="list" allowBlank="1" showInputMessage="1" showErrorMessage="1" sqref="C13:G13">
      <formula1>$AE$1:$AE$7</formula1>
    </dataValidation>
    <dataValidation type="list" allowBlank="1" showInputMessage="1" showErrorMessage="1" sqref="C14:G14">
      <formula1>$AE$8:$AE$13</formula1>
    </dataValidation>
    <dataValidation type="list" allowBlank="1" showInputMessage="1" showErrorMessage="1" sqref="C15:G15">
      <formula1>$AE$14:$AE$20</formula1>
    </dataValidation>
    <dataValidation type="list" allowBlank="1" showInputMessage="1" showErrorMessage="1" sqref="C16:G16">
      <formula1>$AE$21:$AE$24</formula1>
    </dataValidation>
    <dataValidation type="list" allowBlank="1" showInputMessage="1" showErrorMessage="1" sqref="C17:G17">
      <formula1>$AE$27:$AE$30</formula1>
    </dataValidation>
  </dataValidations>
  <printOptions/>
  <pageMargins left="0.35433070866141736" right="0.35433070866141736" top="0.984251968503937" bottom="0.3937007874015748" header="0.31496062992125984" footer="0.31496062992125984"/>
  <pageSetup orientation="landscape" pageOrder="overThenDown" paperSize="9" scale="97"/>
  <headerFooter alignWithMargins="0">
    <oddHeader>&amp;L&amp;"Arial Narrow,Normal"Energi- och Innemiljödeklarering&amp;C&amp;"Arial Narrow,Normal"Uppgifter om Värmesystem&amp;R&amp;"Arial Narrow,Fet"&amp;14&amp;P(&amp;N)</oddHeader>
  </headerFooter>
  <rowBreaks count="2" manualBreakCount="2">
    <brk id="29" max="13" man="1"/>
    <brk id="68" max="24" man="1"/>
  </rowBreaks>
  <legacyDrawing r:id="rId2"/>
</worksheet>
</file>

<file path=xl/worksheets/sheet8.xml><?xml version="1.0" encoding="utf-8"?>
<worksheet xmlns="http://schemas.openxmlformats.org/spreadsheetml/2006/main" xmlns:r="http://schemas.openxmlformats.org/officeDocument/2006/relationships">
  <dimension ref="A1:AL95"/>
  <sheetViews>
    <sheetView view="pageBreakPreview" zoomScaleNormal="50" zoomScaleSheetLayoutView="100" workbookViewId="0" topLeftCell="A41">
      <selection activeCell="J83" sqref="J83"/>
    </sheetView>
  </sheetViews>
  <sheetFormatPr defaultColWidth="11.00390625" defaultRowHeight="12.75"/>
  <cols>
    <col min="1" max="1" width="3.25390625" style="11" customWidth="1"/>
    <col min="2" max="2" width="13.75390625" style="1" customWidth="1"/>
    <col min="3" max="3" width="9.375" style="1" customWidth="1"/>
    <col min="4" max="4" width="9.875" style="1" customWidth="1"/>
    <col min="5" max="5" width="5.00390625" style="1" customWidth="1"/>
    <col min="6" max="6" width="4.75390625" style="1" customWidth="1"/>
    <col min="7" max="7" width="4.375" style="1" customWidth="1"/>
    <col min="8" max="8" width="5.25390625" style="1" customWidth="1"/>
    <col min="9" max="9" width="3.00390625" style="11" customWidth="1"/>
    <col min="10" max="10" width="2.375" style="11" customWidth="1"/>
    <col min="11" max="11" width="3.00390625" style="11" customWidth="1"/>
    <col min="12" max="12" width="2.625" style="11" customWidth="1"/>
    <col min="13" max="13" width="2.25390625" style="11" customWidth="1"/>
    <col min="14" max="14" width="4.625" style="1" customWidth="1"/>
    <col min="15" max="15" width="3.625" style="1" customWidth="1"/>
    <col min="16" max="16" width="5.625" style="1" customWidth="1"/>
    <col min="17" max="17" width="3.875" style="1" customWidth="1"/>
    <col min="18" max="18" width="18.00390625" style="1" customWidth="1"/>
    <col min="19" max="19" width="19.25390625" style="1" customWidth="1"/>
    <col min="20" max="20" width="13.375" style="1" customWidth="1"/>
    <col min="21" max="21" width="8.00390625" style="1" customWidth="1"/>
    <col min="22" max="22" width="7.625" style="1" customWidth="1"/>
    <col min="23" max="23" width="7.00390625" style="1" customWidth="1"/>
    <col min="24" max="25" width="6.25390625" style="1" customWidth="1"/>
    <col min="26" max="26" width="4.75390625" style="1" customWidth="1"/>
    <col min="27" max="27" width="4.125" style="1" customWidth="1"/>
    <col min="28" max="28" width="4.875" style="1" customWidth="1"/>
    <col min="29" max="30" width="4.25390625" style="1" customWidth="1"/>
    <col min="31" max="31" width="3.625" style="1" customWidth="1"/>
    <col min="32" max="32" width="4.75390625" style="1" customWidth="1"/>
    <col min="33" max="33" width="4.00390625" style="1" customWidth="1"/>
    <col min="34" max="34" width="3.875" style="1" customWidth="1"/>
    <col min="35" max="35" width="16.875" style="1" customWidth="1"/>
    <col min="36" max="36" width="21.75390625" style="1" customWidth="1"/>
    <col min="37" max="16384" width="10.75390625" style="1" customWidth="1"/>
  </cols>
  <sheetData>
    <row r="1" spans="1:38" ht="12.75" customHeight="1">
      <c r="A1" s="52"/>
      <c r="B1" s="84" t="s">
        <v>270</v>
      </c>
      <c r="C1" s="4">
        <f>A!J3</f>
        <v>0</v>
      </c>
      <c r="D1" s="2"/>
      <c r="E1" s="368"/>
      <c r="F1" s="30"/>
      <c r="G1" s="95" t="s">
        <v>721</v>
      </c>
      <c r="H1" s="282" t="e">
        <f>#REF!</f>
        <v>#REF!</v>
      </c>
      <c r="I1" s="369"/>
      <c r="J1" s="370"/>
      <c r="K1" s="288"/>
      <c r="L1" s="289"/>
      <c r="M1" s="5"/>
      <c r="AI1" s="38" t="s">
        <v>1098</v>
      </c>
      <c r="AJ1" s="38" t="s">
        <v>1126</v>
      </c>
      <c r="AK1" s="38" t="s">
        <v>265</v>
      </c>
      <c r="AL1" s="38" t="s">
        <v>363</v>
      </c>
    </row>
    <row r="2" spans="1:38" ht="12.75" customHeight="1">
      <c r="A2" s="52"/>
      <c r="B2" s="84" t="s">
        <v>969</v>
      </c>
      <c r="C2" s="4">
        <f>A!J4</f>
        <v>0</v>
      </c>
      <c r="D2" s="2"/>
      <c r="E2" s="368"/>
      <c r="F2" s="30"/>
      <c r="G2" s="95" t="s">
        <v>588</v>
      </c>
      <c r="H2" s="282" t="e">
        <f>#REF!</f>
        <v>#REF!</v>
      </c>
      <c r="I2" s="369"/>
      <c r="J2" s="370"/>
      <c r="K2" s="288"/>
      <c r="L2" s="289"/>
      <c r="M2" s="5"/>
      <c r="N2" s="3"/>
      <c r="O2" s="42"/>
      <c r="AI2" s="38"/>
      <c r="AJ2" s="38" t="s">
        <v>1238</v>
      </c>
      <c r="AK2" s="38"/>
      <c r="AL2" s="38" t="s">
        <v>511</v>
      </c>
    </row>
    <row r="3" spans="1:38" ht="12.75" customHeight="1">
      <c r="A3" s="52"/>
      <c r="B3" s="85"/>
      <c r="C3" s="73"/>
      <c r="D3" s="2"/>
      <c r="E3" s="368"/>
      <c r="F3" s="30"/>
      <c r="G3" s="95" t="s">
        <v>589</v>
      </c>
      <c r="H3" s="282" t="e">
        <f>#REF!</f>
        <v>#REF!</v>
      </c>
      <c r="I3" s="369"/>
      <c r="J3" s="370"/>
      <c r="K3" s="288"/>
      <c r="L3" s="289"/>
      <c r="M3" s="5"/>
      <c r="N3" s="3"/>
      <c r="O3" s="42"/>
      <c r="AI3" s="38"/>
      <c r="AJ3" s="38" t="s">
        <v>1215</v>
      </c>
      <c r="AK3" s="38"/>
      <c r="AL3" s="38" t="s">
        <v>382</v>
      </c>
    </row>
    <row r="4" spans="2:38" ht="12.75" customHeight="1">
      <c r="B4" s="2"/>
      <c r="C4" s="2"/>
      <c r="D4" s="2"/>
      <c r="E4" s="368"/>
      <c r="F4" s="30"/>
      <c r="G4" s="95" t="s">
        <v>145</v>
      </c>
      <c r="H4" s="282" t="e">
        <f>#REF!</f>
        <v>#REF!</v>
      </c>
      <c r="I4" s="369"/>
      <c r="J4" s="370"/>
      <c r="K4" s="288"/>
      <c r="L4" s="289"/>
      <c r="M4" s="5"/>
      <c r="N4" s="3"/>
      <c r="O4" s="3"/>
      <c r="AI4" s="38"/>
      <c r="AJ4" s="38" t="s">
        <v>418</v>
      </c>
      <c r="AK4" s="38"/>
      <c r="AL4" s="38" t="s">
        <v>1292</v>
      </c>
    </row>
    <row r="5" spans="1:36" ht="12.75" customHeight="1">
      <c r="A5"/>
      <c r="B5"/>
      <c r="C5"/>
      <c r="D5"/>
      <c r="E5"/>
      <c r="F5"/>
      <c r="G5"/>
      <c r="H5"/>
      <c r="I5"/>
      <c r="J5"/>
      <c r="K5"/>
      <c r="L5"/>
      <c r="M5"/>
      <c r="N5"/>
      <c r="O5"/>
      <c r="P5"/>
      <c r="Q5"/>
      <c r="R5"/>
      <c r="S5"/>
      <c r="T5"/>
      <c r="U5"/>
      <c r="V5"/>
      <c r="W5"/>
      <c r="X5"/>
      <c r="Y5"/>
      <c r="Z5"/>
      <c r="AA5"/>
      <c r="AB5"/>
      <c r="AC5"/>
      <c r="AD5"/>
      <c r="AE5"/>
      <c r="AI5" s="38"/>
      <c r="AJ5" s="38" t="s">
        <v>798</v>
      </c>
    </row>
    <row r="6" spans="1:36" ht="12.75" customHeight="1">
      <c r="A6" s="38"/>
      <c r="B6" s="157" t="s">
        <v>63</v>
      </c>
      <c r="C6" s="157"/>
      <c r="D6" s="38"/>
      <c r="E6" s="38"/>
      <c r="F6" s="38"/>
      <c r="G6" s="38"/>
      <c r="H6" s="38"/>
      <c r="I6" s="1"/>
      <c r="J6" s="1"/>
      <c r="K6" s="1"/>
      <c r="L6" s="1"/>
      <c r="M6" s="1"/>
      <c r="N6" s="38"/>
      <c r="O6" s="38"/>
      <c r="S6"/>
      <c r="T6"/>
      <c r="U6"/>
      <c r="V6"/>
      <c r="W6"/>
      <c r="X6"/>
      <c r="Y6"/>
      <c r="Z6"/>
      <c r="AA6"/>
      <c r="AB6"/>
      <c r="AC6"/>
      <c r="AD6"/>
      <c r="AE6"/>
      <c r="AI6" s="38"/>
      <c r="AJ6" s="38" t="s">
        <v>1292</v>
      </c>
    </row>
    <row r="7" spans="1:38" ht="12.75" customHeight="1">
      <c r="A7" s="25" t="s">
        <v>452</v>
      </c>
      <c r="B7" s="94" t="s">
        <v>638</v>
      </c>
      <c r="C7" s="60"/>
      <c r="D7" s="364" t="s">
        <v>935</v>
      </c>
      <c r="E7" s="61"/>
      <c r="F7" s="61"/>
      <c r="G7" s="61"/>
      <c r="H7" s="61"/>
      <c r="I7" s="70"/>
      <c r="J7" s="70"/>
      <c r="K7" s="70"/>
      <c r="L7" s="70"/>
      <c r="M7" s="27"/>
      <c r="N7" s="379"/>
      <c r="O7" s="38"/>
      <c r="S7"/>
      <c r="T7"/>
      <c r="U7"/>
      <c r="V7"/>
      <c r="W7"/>
      <c r="X7"/>
      <c r="Y7"/>
      <c r="Z7"/>
      <c r="AA7"/>
      <c r="AB7"/>
      <c r="AC7"/>
      <c r="AD7"/>
      <c r="AE7"/>
      <c r="AI7" s="38"/>
      <c r="AJ7" s="38"/>
      <c r="AK7" s="1" t="s">
        <v>1380</v>
      </c>
      <c r="AL7" s="1" t="s">
        <v>340</v>
      </c>
    </row>
    <row r="8" spans="1:38" ht="12.75" customHeight="1">
      <c r="A8" s="23"/>
      <c r="B8" s="34"/>
      <c r="C8" s="34">
        <v>1</v>
      </c>
      <c r="D8" s="196">
        <v>2</v>
      </c>
      <c r="E8" s="196">
        <v>3</v>
      </c>
      <c r="F8" s="196">
        <v>4</v>
      </c>
      <c r="G8" s="196">
        <v>5</v>
      </c>
      <c r="H8" s="196">
        <v>6</v>
      </c>
      <c r="I8" s="196">
        <v>7</v>
      </c>
      <c r="J8" s="196">
        <v>8</v>
      </c>
      <c r="K8" s="196">
        <v>9</v>
      </c>
      <c r="L8" s="196">
        <v>10</v>
      </c>
      <c r="M8" s="196">
        <v>11</v>
      </c>
      <c r="N8" s="380"/>
      <c r="O8" s="38"/>
      <c r="S8"/>
      <c r="T8"/>
      <c r="U8"/>
      <c r="V8"/>
      <c r="W8"/>
      <c r="X8"/>
      <c r="Y8"/>
      <c r="Z8"/>
      <c r="AA8"/>
      <c r="AB8"/>
      <c r="AC8"/>
      <c r="AD8"/>
      <c r="AE8"/>
      <c r="AI8" s="38"/>
      <c r="AJ8" s="38"/>
      <c r="AL8" s="1" t="s">
        <v>549</v>
      </c>
    </row>
    <row r="9" spans="1:38" ht="12.75" customHeight="1">
      <c r="A9" s="146"/>
      <c r="B9" s="71" t="s">
        <v>1098</v>
      </c>
      <c r="C9" s="308"/>
      <c r="D9" s="303"/>
      <c r="E9" s="309"/>
      <c r="F9" s="309"/>
      <c r="G9" s="309"/>
      <c r="H9" s="309"/>
      <c r="I9" s="309"/>
      <c r="J9" s="309"/>
      <c r="K9" s="309"/>
      <c r="L9" s="309"/>
      <c r="M9" s="309"/>
      <c r="N9" s="15"/>
      <c r="O9" s="38"/>
      <c r="S9"/>
      <c r="T9"/>
      <c r="U9"/>
      <c r="V9"/>
      <c r="W9"/>
      <c r="X9"/>
      <c r="Y9"/>
      <c r="Z9"/>
      <c r="AA9"/>
      <c r="AB9"/>
      <c r="AC9"/>
      <c r="AD9"/>
      <c r="AE9"/>
      <c r="AI9" s="38" t="s">
        <v>295</v>
      </c>
      <c r="AJ9" s="38" t="s">
        <v>758</v>
      </c>
      <c r="AL9" s="1" t="s">
        <v>339</v>
      </c>
    </row>
    <row r="10" spans="1:38" ht="12.75" customHeight="1">
      <c r="A10" s="146"/>
      <c r="B10" s="71" t="s">
        <v>295</v>
      </c>
      <c r="C10" s="308"/>
      <c r="D10" s="308"/>
      <c r="E10" s="299"/>
      <c r="F10" s="299"/>
      <c r="G10" s="299"/>
      <c r="H10" s="299"/>
      <c r="I10" s="299"/>
      <c r="J10" s="299"/>
      <c r="K10" s="299"/>
      <c r="L10" s="299"/>
      <c r="M10" s="299"/>
      <c r="N10" s="15"/>
      <c r="O10" s="38"/>
      <c r="S10"/>
      <c r="T10"/>
      <c r="U10"/>
      <c r="V10"/>
      <c r="W10"/>
      <c r="X10"/>
      <c r="Y10"/>
      <c r="Z10"/>
      <c r="AA10"/>
      <c r="AB10"/>
      <c r="AC10"/>
      <c r="AD10"/>
      <c r="AE10"/>
      <c r="AI10" s="38"/>
      <c r="AJ10" s="38" t="s">
        <v>154</v>
      </c>
      <c r="AL10" s="1" t="s">
        <v>1292</v>
      </c>
    </row>
    <row r="11" spans="1:38" ht="12.75" customHeight="1">
      <c r="A11" s="146"/>
      <c r="B11" s="71" t="s">
        <v>1279</v>
      </c>
      <c r="C11" s="147"/>
      <c r="D11" s="147"/>
      <c r="E11" s="147"/>
      <c r="F11" s="147"/>
      <c r="G11" s="147"/>
      <c r="H11" s="147"/>
      <c r="I11" s="147"/>
      <c r="J11" s="147"/>
      <c r="K11" s="147"/>
      <c r="L11" s="147"/>
      <c r="M11" s="147"/>
      <c r="N11" s="15"/>
      <c r="O11" s="38"/>
      <c r="S11"/>
      <c r="T11"/>
      <c r="U11"/>
      <c r="V11"/>
      <c r="W11"/>
      <c r="X11"/>
      <c r="Y11"/>
      <c r="Z11"/>
      <c r="AA11"/>
      <c r="AB11"/>
      <c r="AC11"/>
      <c r="AD11"/>
      <c r="AE11"/>
      <c r="AI11" s="38"/>
      <c r="AJ11" s="38" t="s">
        <v>371</v>
      </c>
      <c r="AL11" s="1" t="s">
        <v>550</v>
      </c>
    </row>
    <row r="12" spans="1:36" ht="12.75" customHeight="1">
      <c r="A12" s="146"/>
      <c r="B12" s="71" t="s">
        <v>265</v>
      </c>
      <c r="C12" s="147"/>
      <c r="D12" s="147"/>
      <c r="E12" s="147"/>
      <c r="F12" s="147"/>
      <c r="G12" s="147"/>
      <c r="H12" s="147"/>
      <c r="I12" s="147"/>
      <c r="J12" s="147"/>
      <c r="K12" s="147"/>
      <c r="L12" s="147"/>
      <c r="M12" s="147"/>
      <c r="N12" s="15"/>
      <c r="O12" s="38"/>
      <c r="S12"/>
      <c r="T12"/>
      <c r="U12"/>
      <c r="V12"/>
      <c r="W12"/>
      <c r="X12"/>
      <c r="Y12"/>
      <c r="Z12"/>
      <c r="AA12"/>
      <c r="AB12"/>
      <c r="AC12"/>
      <c r="AD12"/>
      <c r="AE12"/>
      <c r="AI12" s="38"/>
      <c r="AJ12" s="38" t="s">
        <v>798</v>
      </c>
    </row>
    <row r="13" spans="1:36" ht="12.75" customHeight="1">
      <c r="A13" s="146"/>
      <c r="B13" s="71" t="s">
        <v>988</v>
      </c>
      <c r="C13" s="147"/>
      <c r="D13" s="147"/>
      <c r="E13" s="147"/>
      <c r="F13" s="147"/>
      <c r="G13" s="147"/>
      <c r="H13" s="147"/>
      <c r="I13" s="147"/>
      <c r="J13" s="147"/>
      <c r="K13" s="147"/>
      <c r="L13" s="147"/>
      <c r="M13" s="147"/>
      <c r="N13" s="15"/>
      <c r="O13" s="38"/>
      <c r="S13"/>
      <c r="T13"/>
      <c r="U13"/>
      <c r="V13"/>
      <c r="W13"/>
      <c r="X13"/>
      <c r="Y13"/>
      <c r="Z13"/>
      <c r="AA13"/>
      <c r="AB13"/>
      <c r="AC13"/>
      <c r="AD13"/>
      <c r="AE13"/>
      <c r="AI13" s="38"/>
      <c r="AJ13" s="38"/>
    </row>
    <row r="14" spans="1:38" ht="12.75" customHeight="1">
      <c r="A14" s="146"/>
      <c r="B14" s="71" t="s">
        <v>784</v>
      </c>
      <c r="C14" s="147"/>
      <c r="D14" s="147"/>
      <c r="E14" s="147"/>
      <c r="F14" s="147"/>
      <c r="G14" s="147"/>
      <c r="H14" s="147"/>
      <c r="I14" s="147"/>
      <c r="J14" s="147"/>
      <c r="K14" s="147"/>
      <c r="L14" s="147"/>
      <c r="M14" s="147"/>
      <c r="N14" s="15"/>
      <c r="O14" s="38"/>
      <c r="S14"/>
      <c r="T14"/>
      <c r="U14"/>
      <c r="V14"/>
      <c r="W14"/>
      <c r="X14"/>
      <c r="Y14"/>
      <c r="Z14"/>
      <c r="AA14"/>
      <c r="AB14"/>
      <c r="AC14"/>
      <c r="AD14"/>
      <c r="AE14"/>
      <c r="AK14" s="1" t="s">
        <v>1393</v>
      </c>
      <c r="AL14" s="1" t="s">
        <v>440</v>
      </c>
    </row>
    <row r="15" spans="1:38" ht="12.75" customHeight="1">
      <c r="A15" s="146"/>
      <c r="B15" s="71" t="s">
        <v>297</v>
      </c>
      <c r="C15" s="371"/>
      <c r="D15" s="371"/>
      <c r="E15" s="371"/>
      <c r="F15" s="371"/>
      <c r="G15" s="371"/>
      <c r="H15" s="371"/>
      <c r="I15" s="371"/>
      <c r="J15" s="371"/>
      <c r="K15" s="371"/>
      <c r="L15" s="371"/>
      <c r="M15" s="371"/>
      <c r="N15" s="347">
        <f>SUM(C15:M15)</f>
        <v>0</v>
      </c>
      <c r="O15" s="38"/>
      <c r="S15"/>
      <c r="T15"/>
      <c r="U15"/>
      <c r="V15"/>
      <c r="W15"/>
      <c r="X15"/>
      <c r="Y15"/>
      <c r="Z15"/>
      <c r="AA15"/>
      <c r="AB15"/>
      <c r="AC15"/>
      <c r="AD15"/>
      <c r="AE15"/>
      <c r="AI15" s="38" t="s">
        <v>334</v>
      </c>
      <c r="AJ15" s="38" t="s">
        <v>1104</v>
      </c>
      <c r="AL15" s="1" t="s">
        <v>439</v>
      </c>
    </row>
    <row r="16" spans="1:38" ht="12.75" customHeight="1">
      <c r="A16" s="146"/>
      <c r="B16" s="71" t="s">
        <v>1380</v>
      </c>
      <c r="C16" s="147"/>
      <c r="D16" s="302"/>
      <c r="E16" s="302"/>
      <c r="F16" s="302"/>
      <c r="G16" s="302"/>
      <c r="H16" s="302"/>
      <c r="I16" s="302"/>
      <c r="J16" s="302"/>
      <c r="K16" s="302"/>
      <c r="L16" s="302"/>
      <c r="M16" s="302"/>
      <c r="N16" s="15"/>
      <c r="O16" s="38"/>
      <c r="S16"/>
      <c r="T16"/>
      <c r="U16"/>
      <c r="V16"/>
      <c r="W16"/>
      <c r="X16"/>
      <c r="Y16"/>
      <c r="Z16"/>
      <c r="AA16"/>
      <c r="AB16"/>
      <c r="AC16"/>
      <c r="AD16"/>
      <c r="AE16"/>
      <c r="AI16" s="38"/>
      <c r="AJ16" s="38" t="s">
        <v>385</v>
      </c>
      <c r="AL16" s="1" t="s">
        <v>92</v>
      </c>
    </row>
    <row r="17" spans="1:38" ht="12.75" customHeight="1">
      <c r="A17" s="146"/>
      <c r="B17" s="71" t="s">
        <v>1393</v>
      </c>
      <c r="C17" s="289"/>
      <c r="D17" s="147"/>
      <c r="E17" s="147"/>
      <c r="F17" s="147"/>
      <c r="G17" s="147"/>
      <c r="H17" s="147"/>
      <c r="I17" s="147"/>
      <c r="J17" s="147"/>
      <c r="K17" s="147"/>
      <c r="L17" s="147"/>
      <c r="M17" s="147"/>
      <c r="N17" s="15"/>
      <c r="O17" s="38"/>
      <c r="S17" s="38"/>
      <c r="T17" s="38"/>
      <c r="U17" s="38"/>
      <c r="V17" s="38"/>
      <c r="W17" s="38"/>
      <c r="X17" s="38"/>
      <c r="Y17" s="38"/>
      <c r="Z17" s="38"/>
      <c r="AA17" s="38"/>
      <c r="AB17" s="38"/>
      <c r="AC17" s="38"/>
      <c r="AD17" s="38"/>
      <c r="AE17" s="38"/>
      <c r="AI17" s="38"/>
      <c r="AJ17" s="38" t="s">
        <v>1105</v>
      </c>
      <c r="AL17" s="1" t="s">
        <v>1292</v>
      </c>
    </row>
    <row r="18" spans="1:36" ht="12.75" customHeight="1">
      <c r="A18" s="146"/>
      <c r="B18" s="71" t="s">
        <v>1292</v>
      </c>
      <c r="C18" s="289"/>
      <c r="D18" s="147"/>
      <c r="E18" s="147"/>
      <c r="F18" s="147"/>
      <c r="G18" s="147"/>
      <c r="H18" s="147"/>
      <c r="I18" s="147"/>
      <c r="J18" s="147"/>
      <c r="K18" s="147"/>
      <c r="L18" s="147"/>
      <c r="M18" s="147"/>
      <c r="N18" s="15"/>
      <c r="O18" s="38"/>
      <c r="S18" s="38"/>
      <c r="T18"/>
      <c r="U18"/>
      <c r="V18"/>
      <c r="W18"/>
      <c r="X18"/>
      <c r="Y18"/>
      <c r="Z18"/>
      <c r="AA18"/>
      <c r="AB18"/>
      <c r="AC18"/>
      <c r="AD18"/>
      <c r="AE18"/>
      <c r="AI18" s="38"/>
      <c r="AJ18" s="38" t="s">
        <v>356</v>
      </c>
    </row>
    <row r="19" spans="1:36" ht="12.75" customHeight="1">
      <c r="A19" s="38"/>
      <c r="B19" s="192"/>
      <c r="C19" s="38"/>
      <c r="D19" s="38"/>
      <c r="E19" s="38"/>
      <c r="F19" s="38"/>
      <c r="G19" s="38"/>
      <c r="H19" s="38"/>
      <c r="I19" s="38"/>
      <c r="J19" s="38"/>
      <c r="K19" s="38"/>
      <c r="L19" s="38"/>
      <c r="M19" s="38"/>
      <c r="N19" s="38"/>
      <c r="O19" s="38"/>
      <c r="S19"/>
      <c r="T19"/>
      <c r="U19"/>
      <c r="V19"/>
      <c r="W19" t="s">
        <v>388</v>
      </c>
      <c r="X19"/>
      <c r="Y19"/>
      <c r="Z19"/>
      <c r="AA19"/>
      <c r="AB19"/>
      <c r="AC19"/>
      <c r="AD19"/>
      <c r="AE19"/>
      <c r="AI19" s="38"/>
      <c r="AJ19" s="38" t="s">
        <v>1292</v>
      </c>
    </row>
    <row r="20" spans="1:36" ht="12.75" customHeight="1">
      <c r="A20" s="188" t="s">
        <v>452</v>
      </c>
      <c r="B20" s="172" t="s">
        <v>781</v>
      </c>
      <c r="C20" s="172"/>
      <c r="D20" s="41"/>
      <c r="E20" s="41"/>
      <c r="F20" s="41"/>
      <c r="G20" s="41"/>
      <c r="H20" s="38"/>
      <c r="I20" s="5"/>
      <c r="J20" s="5"/>
      <c r="K20" s="5"/>
      <c r="L20" s="5"/>
      <c r="M20" s="5"/>
      <c r="S20"/>
      <c r="T20"/>
      <c r="U20"/>
      <c r="V20"/>
      <c r="W20"/>
      <c r="X20"/>
      <c r="Y20"/>
      <c r="Z20"/>
      <c r="AA20"/>
      <c r="AB20"/>
      <c r="AC20"/>
      <c r="AD20"/>
      <c r="AE20"/>
      <c r="AI20" s="38"/>
      <c r="AJ20" s="38"/>
    </row>
    <row r="21" spans="1:36" ht="12.75" customHeight="1">
      <c r="A21" s="304"/>
      <c r="B21" s="306"/>
      <c r="C21" s="305"/>
      <c r="D21" s="305"/>
      <c r="E21" s="305"/>
      <c r="F21" s="305"/>
      <c r="G21" s="180"/>
      <c r="H21"/>
      <c r="I21"/>
      <c r="J21"/>
      <c r="K21"/>
      <c r="L21"/>
      <c r="M21"/>
      <c r="N21" s="3"/>
      <c r="O21" s="42"/>
      <c r="S21"/>
      <c r="T21"/>
      <c r="U21"/>
      <c r="V21"/>
      <c r="W21"/>
      <c r="X21"/>
      <c r="Y21"/>
      <c r="Z21"/>
      <c r="AA21"/>
      <c r="AB21"/>
      <c r="AC21"/>
      <c r="AD21"/>
      <c r="AE21"/>
      <c r="AI21" s="38"/>
      <c r="AJ21" s="38"/>
    </row>
    <row r="22" spans="1:36" ht="12.75" customHeight="1">
      <c r="A22" s="304"/>
      <c r="B22" s="306"/>
      <c r="C22" s="305"/>
      <c r="D22" s="305"/>
      <c r="E22" s="305"/>
      <c r="F22" s="305"/>
      <c r="G22" s="180"/>
      <c r="H22"/>
      <c r="I22"/>
      <c r="J22"/>
      <c r="K22"/>
      <c r="L22"/>
      <c r="M22"/>
      <c r="N22" s="3"/>
      <c r="O22" s="42"/>
      <c r="S22"/>
      <c r="T22"/>
      <c r="U22"/>
      <c r="V22"/>
      <c r="W22"/>
      <c r="X22"/>
      <c r="Y22"/>
      <c r="Z22"/>
      <c r="AA22"/>
      <c r="AB22"/>
      <c r="AC22"/>
      <c r="AD22"/>
      <c r="AE22"/>
      <c r="AI22" s="38" t="s">
        <v>1279</v>
      </c>
      <c r="AJ22" s="38" t="s">
        <v>480</v>
      </c>
    </row>
    <row r="23" spans="1:36" ht="12.75" customHeight="1">
      <c r="A23" s="304"/>
      <c r="B23" s="306"/>
      <c r="C23" s="305"/>
      <c r="D23" s="305"/>
      <c r="E23" s="305"/>
      <c r="F23" s="305"/>
      <c r="G23" s="180"/>
      <c r="H23"/>
      <c r="I23"/>
      <c r="J23"/>
      <c r="K23"/>
      <c r="L23"/>
      <c r="M23"/>
      <c r="N23" s="3"/>
      <c r="O23" s="42"/>
      <c r="S23"/>
      <c r="T23"/>
      <c r="U23"/>
      <c r="V23"/>
      <c r="W23"/>
      <c r="X23"/>
      <c r="Y23"/>
      <c r="Z23"/>
      <c r="AA23"/>
      <c r="AB23"/>
      <c r="AC23"/>
      <c r="AD23"/>
      <c r="AE23"/>
      <c r="AI23" s="38"/>
      <c r="AJ23" s="38" t="s">
        <v>510</v>
      </c>
    </row>
    <row r="24" spans="1:36" ht="12.75" customHeight="1">
      <c r="A24" s="304"/>
      <c r="B24" s="306"/>
      <c r="C24" s="305"/>
      <c r="D24" s="305"/>
      <c r="E24" s="305"/>
      <c r="F24" s="305"/>
      <c r="G24" s="180"/>
      <c r="H24"/>
      <c r="I24"/>
      <c r="J24"/>
      <c r="K24"/>
      <c r="L24"/>
      <c r="M24"/>
      <c r="N24" s="3"/>
      <c r="O24" s="3"/>
      <c r="S24"/>
      <c r="AI24" s="38"/>
      <c r="AJ24" s="38" t="s">
        <v>1292</v>
      </c>
    </row>
    <row r="25" spans="1:36" ht="12.75" customHeight="1">
      <c r="A25" s="304"/>
      <c r="B25" s="306"/>
      <c r="C25" s="305"/>
      <c r="D25" s="305"/>
      <c r="E25" s="305"/>
      <c r="F25" s="305"/>
      <c r="G25" s="180"/>
      <c r="H25"/>
      <c r="I25" s="5"/>
      <c r="J25" s="5"/>
      <c r="K25" s="5"/>
      <c r="L25" s="5"/>
      <c r="M25" s="5"/>
      <c r="N25" s="3"/>
      <c r="O25" s="3"/>
      <c r="T25" s="1" t="s">
        <v>388</v>
      </c>
      <c r="AI25" s="38"/>
      <c r="AJ25" s="38"/>
    </row>
    <row r="26" spans="1:37" ht="12.75" customHeight="1">
      <c r="A26" s="304"/>
      <c r="B26" s="306"/>
      <c r="C26" s="305"/>
      <c r="D26" s="305"/>
      <c r="E26" s="305"/>
      <c r="F26" s="305"/>
      <c r="G26" s="180"/>
      <c r="H26"/>
      <c r="I26" s="5"/>
      <c r="J26" s="5"/>
      <c r="K26" s="5"/>
      <c r="L26" s="5"/>
      <c r="M26" s="5"/>
      <c r="N26" s="3"/>
      <c r="O26" s="3"/>
      <c r="X26" s="38"/>
      <c r="Y26" s="38"/>
      <c r="AK26"/>
    </row>
    <row r="27" spans="1:37" ht="12.75" customHeight="1">
      <c r="A27" s="304"/>
      <c r="B27" s="306"/>
      <c r="C27" s="305"/>
      <c r="D27" s="305"/>
      <c r="E27" s="305"/>
      <c r="F27" s="305"/>
      <c r="G27" s="180"/>
      <c r="H27"/>
      <c r="I27" s="5"/>
      <c r="J27" s="5"/>
      <c r="K27" s="5"/>
      <c r="L27" s="5"/>
      <c r="M27" s="5"/>
      <c r="N27" s="3"/>
      <c r="O27" s="3"/>
      <c r="AK27"/>
    </row>
    <row r="28" spans="1:37" ht="12.75" customHeight="1">
      <c r="A28" s="304"/>
      <c r="B28" s="306"/>
      <c r="C28" s="305"/>
      <c r="D28" s="305"/>
      <c r="E28" s="305"/>
      <c r="F28" s="305"/>
      <c r="G28" s="180"/>
      <c r="H28"/>
      <c r="I28" s="5"/>
      <c r="J28" s="5"/>
      <c r="K28" s="5"/>
      <c r="L28" s="5"/>
      <c r="M28" s="5"/>
      <c r="N28" s="3"/>
      <c r="O28" s="3"/>
      <c r="T28"/>
      <c r="U28"/>
      <c r="V28"/>
      <c r="W28"/>
      <c r="X28"/>
      <c r="Y28"/>
      <c r="Z28"/>
      <c r="AA28"/>
      <c r="AB28"/>
      <c r="AC28"/>
      <c r="AD28"/>
      <c r="AE28"/>
      <c r="AF28"/>
      <c r="AG28"/>
      <c r="AH28"/>
      <c r="AI28"/>
      <c r="AJ28"/>
      <c r="AK28"/>
    </row>
    <row r="29" spans="3:37" ht="12.75" customHeight="1">
      <c r="C29" s="2"/>
      <c r="D29" s="2"/>
      <c r="E29" s="2"/>
      <c r="F29" s="2"/>
      <c r="G29" s="2"/>
      <c r="H29" s="2"/>
      <c r="I29" s="5"/>
      <c r="J29" s="5"/>
      <c r="K29" s="5"/>
      <c r="L29" s="5"/>
      <c r="M29" s="5"/>
      <c r="N29" s="3"/>
      <c r="O29" s="3"/>
      <c r="T29"/>
      <c r="U29"/>
      <c r="V29"/>
      <c r="W29"/>
      <c r="X29"/>
      <c r="Y29"/>
      <c r="Z29"/>
      <c r="AA29"/>
      <c r="AB29"/>
      <c r="AC29"/>
      <c r="AD29"/>
      <c r="AE29"/>
      <c r="AF29"/>
      <c r="AG29"/>
      <c r="AH29"/>
      <c r="AI29"/>
      <c r="AJ29"/>
      <c r="AK29"/>
    </row>
    <row r="30" spans="3:37" ht="12.75" customHeight="1">
      <c r="C30" s="2"/>
      <c r="D30" s="2"/>
      <c r="E30" s="2"/>
      <c r="F30" s="2"/>
      <c r="G30" s="2"/>
      <c r="H30" s="2"/>
      <c r="I30" s="5"/>
      <c r="J30" s="5"/>
      <c r="K30" s="5"/>
      <c r="L30" s="5"/>
      <c r="M30" s="5"/>
      <c r="N30" s="3"/>
      <c r="O30" s="3"/>
      <c r="T30"/>
      <c r="U30"/>
      <c r="V30"/>
      <c r="W30"/>
      <c r="X30"/>
      <c r="Y30"/>
      <c r="Z30"/>
      <c r="AA30"/>
      <c r="AB30"/>
      <c r="AC30"/>
      <c r="AD30"/>
      <c r="AE30"/>
      <c r="AF30"/>
      <c r="AG30"/>
      <c r="AH30"/>
      <c r="AI30"/>
      <c r="AJ30"/>
      <c r="AK30"/>
    </row>
    <row r="31" spans="1:37" ht="12.75" customHeight="1">
      <c r="A31" s="38"/>
      <c r="B31" s="157" t="s">
        <v>122</v>
      </c>
      <c r="C31" s="157"/>
      <c r="D31" s="38"/>
      <c r="E31" s="38"/>
      <c r="F31" s="38"/>
      <c r="G31" s="38"/>
      <c r="H31" s="38"/>
      <c r="I31" s="1"/>
      <c r="J31" s="1"/>
      <c r="K31" s="1"/>
      <c r="L31" s="1"/>
      <c r="M31" s="1"/>
      <c r="N31"/>
      <c r="O31"/>
      <c r="T31"/>
      <c r="U31"/>
      <c r="V31"/>
      <c r="W31"/>
      <c r="X31"/>
      <c r="Y31"/>
      <c r="Z31"/>
      <c r="AA31"/>
      <c r="AB31"/>
      <c r="AC31"/>
      <c r="AD31"/>
      <c r="AE31"/>
      <c r="AF31"/>
      <c r="AG31"/>
      <c r="AH31"/>
      <c r="AI31"/>
      <c r="AJ31"/>
      <c r="AK31"/>
    </row>
    <row r="32" spans="1:37" ht="12.75" customHeight="1">
      <c r="A32" s="25" t="s">
        <v>452</v>
      </c>
      <c r="B32" s="193" t="s">
        <v>638</v>
      </c>
      <c r="C32" s="60"/>
      <c r="D32" s="364" t="s">
        <v>935</v>
      </c>
      <c r="E32" s="61"/>
      <c r="F32" s="61"/>
      <c r="G32" s="61"/>
      <c r="H32" s="61"/>
      <c r="I32" s="70"/>
      <c r="J32" s="70"/>
      <c r="K32" s="70"/>
      <c r="L32" s="70"/>
      <c r="M32" s="27"/>
      <c r="N32" s="381" t="s">
        <v>1174</v>
      </c>
      <c r="O32"/>
      <c r="P32"/>
      <c r="Q32"/>
      <c r="R32"/>
      <c r="S32"/>
      <c r="T32"/>
      <c r="U32"/>
      <c r="V32"/>
      <c r="W32"/>
      <c r="X32"/>
      <c r="Y32"/>
      <c r="Z32"/>
      <c r="AA32"/>
      <c r="AB32"/>
      <c r="AC32"/>
      <c r="AD32"/>
      <c r="AE32"/>
      <c r="AF32"/>
      <c r="AG32"/>
      <c r="AH32"/>
      <c r="AI32"/>
      <c r="AJ32"/>
      <c r="AK32"/>
    </row>
    <row r="33" spans="1:37" ht="12.75" customHeight="1">
      <c r="A33" s="23"/>
      <c r="B33" s="34"/>
      <c r="C33" s="34">
        <v>1</v>
      </c>
      <c r="D33" s="196">
        <v>2</v>
      </c>
      <c r="E33" s="196">
        <v>3</v>
      </c>
      <c r="F33" s="196">
        <v>4</v>
      </c>
      <c r="G33" s="196">
        <v>5</v>
      </c>
      <c r="H33" s="196">
        <v>6</v>
      </c>
      <c r="I33" s="196">
        <v>7</v>
      </c>
      <c r="J33" s="196">
        <v>8</v>
      </c>
      <c r="K33" s="196">
        <v>9</v>
      </c>
      <c r="L33" s="196">
        <v>10</v>
      </c>
      <c r="M33" s="196">
        <v>11</v>
      </c>
      <c r="N33" s="380"/>
      <c r="O33"/>
      <c r="P33"/>
      <c r="Q33"/>
      <c r="R33"/>
      <c r="S33"/>
      <c r="T33"/>
      <c r="U33"/>
      <c r="V33"/>
      <c r="W33"/>
      <c r="X33"/>
      <c r="Y33"/>
      <c r="Z33"/>
      <c r="AA33"/>
      <c r="AB33"/>
      <c r="AC33"/>
      <c r="AD33"/>
      <c r="AE33"/>
      <c r="AF33"/>
      <c r="AG33"/>
      <c r="AH33"/>
      <c r="AI33"/>
      <c r="AJ33"/>
      <c r="AK33"/>
    </row>
    <row r="34" spans="1:37" ht="12.75" customHeight="1">
      <c r="A34" s="146"/>
      <c r="B34" s="71" t="s">
        <v>449</v>
      </c>
      <c r="C34" s="374"/>
      <c r="D34" s="375"/>
      <c r="E34" s="375"/>
      <c r="F34" s="375"/>
      <c r="G34" s="375"/>
      <c r="H34" s="375"/>
      <c r="I34" s="375"/>
      <c r="J34" s="375"/>
      <c r="K34" s="375"/>
      <c r="L34" s="375"/>
      <c r="M34" s="375"/>
      <c r="N34" s="159" t="e">
        <f>AVERAGE(C34:M34)</f>
        <v>#DIV/0!</v>
      </c>
      <c r="O34"/>
      <c r="P34"/>
      <c r="Q34"/>
      <c r="R34"/>
      <c r="S34"/>
      <c r="T34"/>
      <c r="U34"/>
      <c r="V34"/>
      <c r="W34"/>
      <c r="X34"/>
      <c r="Y34"/>
      <c r="Z34"/>
      <c r="AA34"/>
      <c r="AB34"/>
      <c r="AC34"/>
      <c r="AD34"/>
      <c r="AE34"/>
      <c r="AF34"/>
      <c r="AG34"/>
      <c r="AH34"/>
      <c r="AI34"/>
      <c r="AJ34"/>
      <c r="AK34"/>
    </row>
    <row r="35" spans="1:37" ht="12.75" customHeight="1">
      <c r="A35" s="146"/>
      <c r="B35" s="71" t="s">
        <v>951</v>
      </c>
      <c r="C35" s="376"/>
      <c r="D35" s="377"/>
      <c r="E35" s="377"/>
      <c r="F35" s="377"/>
      <c r="G35" s="377"/>
      <c r="H35" s="377"/>
      <c r="I35" s="377"/>
      <c r="J35" s="377"/>
      <c r="K35" s="377"/>
      <c r="L35" s="377"/>
      <c r="M35" s="377"/>
      <c r="N35" s="159">
        <f>$C$36*$C$15+$D$36*$D$15+$E$36*$E$15+$F$36*$F$15+$G$36*$G$15+$H$336*$H$15+$I$36*$I$15+$J$36*$J$15+$K$36*$K$15+$L$36*$L$15+$M$36*$M$15</f>
        <v>0</v>
      </c>
      <c r="O35"/>
      <c r="P35"/>
      <c r="Q35"/>
      <c r="R35"/>
      <c r="S35"/>
      <c r="T35"/>
      <c r="U35"/>
      <c r="V35"/>
      <c r="W35"/>
      <c r="X35"/>
      <c r="Y35"/>
      <c r="Z35"/>
      <c r="AA35"/>
      <c r="AB35"/>
      <c r="AC35"/>
      <c r="AD35"/>
      <c r="AE35"/>
      <c r="AF35"/>
      <c r="AG35"/>
      <c r="AH35"/>
      <c r="AI35"/>
      <c r="AJ35"/>
      <c r="AK35"/>
    </row>
    <row r="36" spans="1:37" ht="12.75" customHeight="1">
      <c r="A36" s="146"/>
      <c r="B36" s="71" t="s">
        <v>952</v>
      </c>
      <c r="C36" s="376"/>
      <c r="D36" s="376"/>
      <c r="E36" s="376"/>
      <c r="F36" s="376"/>
      <c r="G36" s="376"/>
      <c r="H36" s="376"/>
      <c r="I36" s="376"/>
      <c r="J36" s="376"/>
      <c r="K36" s="376"/>
      <c r="L36" s="376"/>
      <c r="M36" s="376"/>
      <c r="N36" s="159">
        <f>$C$35*$C$15+$D$35*$D$15+$E$35*$E$15+$F$35*$F$15+$G$35*$G$15+$H$35*$H$15+$I$35*$I$15+$J$35*$J$15+$K$35*$K$15+$L$35*$L$15+$M$35*$M$15</f>
        <v>0</v>
      </c>
      <c r="O36"/>
      <c r="P36"/>
      <c r="Q36"/>
      <c r="R36"/>
      <c r="S36"/>
      <c r="T36"/>
      <c r="U36"/>
      <c r="V36"/>
      <c r="W36"/>
      <c r="X36"/>
      <c r="Y36"/>
      <c r="Z36"/>
      <c r="AA36"/>
      <c r="AB36"/>
      <c r="AC36"/>
      <c r="AD36"/>
      <c r="AE36"/>
      <c r="AF36"/>
      <c r="AG36"/>
      <c r="AH36"/>
      <c r="AI36"/>
      <c r="AJ36"/>
      <c r="AK36"/>
    </row>
    <row r="37" spans="1:37" ht="12.75" customHeight="1">
      <c r="A37" s="146"/>
      <c r="B37" s="71" t="s">
        <v>954</v>
      </c>
      <c r="C37" s="376"/>
      <c r="D37" s="376"/>
      <c r="E37" s="376"/>
      <c r="F37" s="376"/>
      <c r="G37" s="376"/>
      <c r="H37" s="376"/>
      <c r="I37" s="376"/>
      <c r="J37" s="376"/>
      <c r="K37" s="376"/>
      <c r="L37" s="376"/>
      <c r="M37" s="376"/>
      <c r="N37" s="159" t="e">
        <f>AVERAGE(C37:M37)</f>
        <v>#DIV/0!</v>
      </c>
      <c r="O37"/>
      <c r="P37"/>
      <c r="Q37"/>
      <c r="R37"/>
      <c r="S37"/>
      <c r="T37"/>
      <c r="U37"/>
      <c r="V37"/>
      <c r="W37"/>
      <c r="X37"/>
      <c r="Y37"/>
      <c r="Z37"/>
      <c r="AA37"/>
      <c r="AB37"/>
      <c r="AC37"/>
      <c r="AD37"/>
      <c r="AE37"/>
      <c r="AF37"/>
      <c r="AG37"/>
      <c r="AH37"/>
      <c r="AI37"/>
      <c r="AJ37"/>
      <c r="AK37"/>
    </row>
    <row r="38" spans="1:37" ht="12.75" customHeight="1">
      <c r="A38" s="38"/>
      <c r="B38" s="157"/>
      <c r="C38" s="157"/>
      <c r="D38" s="38"/>
      <c r="E38" s="38"/>
      <c r="F38" s="38"/>
      <c r="G38" s="38"/>
      <c r="H38" s="38"/>
      <c r="I38" s="1"/>
      <c r="J38" s="1"/>
      <c r="K38" s="1"/>
      <c r="L38" s="1"/>
      <c r="M38" s="1"/>
      <c r="N38"/>
      <c r="O38"/>
      <c r="T38"/>
      <c r="U38"/>
      <c r="V38"/>
      <c r="W38"/>
      <c r="X38"/>
      <c r="Y38"/>
      <c r="Z38"/>
      <c r="AA38"/>
      <c r="AB38"/>
      <c r="AC38"/>
      <c r="AD38"/>
      <c r="AE38"/>
      <c r="AF38"/>
      <c r="AG38"/>
      <c r="AH38"/>
      <c r="AI38"/>
      <c r="AJ38"/>
      <c r="AK38"/>
    </row>
    <row r="39" spans="1:37" ht="12.75" customHeight="1">
      <c r="A39" s="300"/>
      <c r="B39" s="85" t="s">
        <v>269</v>
      </c>
      <c r="C39" s="290"/>
      <c r="D39" s="301"/>
      <c r="E39" s="301"/>
      <c r="F39" s="301"/>
      <c r="G39" s="301"/>
      <c r="H39" s="301"/>
      <c r="I39" s="301"/>
      <c r="J39" s="301"/>
      <c r="K39" s="301"/>
      <c r="L39" s="301"/>
      <c r="M39" s="301"/>
      <c r="N39" s="10"/>
      <c r="O39" s="300"/>
      <c r="P39" s="10"/>
      <c r="Q39" s="300"/>
      <c r="R39" s="17"/>
      <c r="S39" s="72"/>
      <c r="T39"/>
      <c r="U39"/>
      <c r="V39"/>
      <c r="W39"/>
      <c r="X39"/>
      <c r="Y39"/>
      <c r="Z39"/>
      <c r="AA39"/>
      <c r="AB39"/>
      <c r="AC39"/>
      <c r="AD39"/>
      <c r="AE39"/>
      <c r="AF39"/>
      <c r="AG39"/>
      <c r="AH39"/>
      <c r="AI39"/>
      <c r="AJ39"/>
      <c r="AK39"/>
    </row>
    <row r="40" spans="1:37" ht="12.75" customHeight="1">
      <c r="A40" s="310"/>
      <c r="B40" s="34" t="s">
        <v>1252</v>
      </c>
      <c r="C40" s="307"/>
      <c r="D40" s="308"/>
      <c r="E40" s="299"/>
      <c r="F40" s="299"/>
      <c r="G40" s="299"/>
      <c r="H40" s="299"/>
      <c r="I40" s="299"/>
      <c r="J40" s="299"/>
      <c r="K40" s="299"/>
      <c r="L40" s="299"/>
      <c r="M40" s="299"/>
      <c r="N40" s="6" t="s">
        <v>652</v>
      </c>
      <c r="O40" s="310"/>
      <c r="P40" s="6" t="s">
        <v>652</v>
      </c>
      <c r="Q40" s="310"/>
      <c r="R40" s="13"/>
      <c r="S40" s="13"/>
      <c r="T40"/>
      <c r="U40"/>
      <c r="V40"/>
      <c r="W40"/>
      <c r="X40"/>
      <c r="Y40"/>
      <c r="Z40"/>
      <c r="AA40"/>
      <c r="AB40"/>
      <c r="AC40"/>
      <c r="AD40"/>
      <c r="AE40"/>
      <c r="AF40"/>
      <c r="AG40"/>
      <c r="AH40"/>
      <c r="AI40"/>
      <c r="AJ40"/>
      <c r="AK40"/>
    </row>
    <row r="41" spans="1:37" ht="12.75" customHeight="1">
      <c r="A41" s="310"/>
      <c r="B41" s="71" t="s">
        <v>1279</v>
      </c>
      <c r="C41" s="307"/>
      <c r="D41" s="308"/>
      <c r="E41" s="308"/>
      <c r="F41" s="308"/>
      <c r="G41" s="308"/>
      <c r="H41" s="308"/>
      <c r="I41" s="308"/>
      <c r="J41" s="308"/>
      <c r="K41" s="308"/>
      <c r="L41" s="308"/>
      <c r="M41" s="308"/>
      <c r="N41" s="10" t="s">
        <v>652</v>
      </c>
      <c r="O41" s="300"/>
      <c r="P41" s="10" t="s">
        <v>876</v>
      </c>
      <c r="Q41" s="300"/>
      <c r="R41" s="17" t="s">
        <v>69</v>
      </c>
      <c r="S41" s="17" t="s">
        <v>69</v>
      </c>
      <c r="T41"/>
      <c r="U41"/>
      <c r="V41"/>
      <c r="W41"/>
      <c r="X41"/>
      <c r="Y41"/>
      <c r="Z41"/>
      <c r="AA41"/>
      <c r="AB41"/>
      <c r="AC41"/>
      <c r="AD41"/>
      <c r="AE41"/>
      <c r="AF41"/>
      <c r="AG41"/>
      <c r="AH41"/>
      <c r="AI41"/>
      <c r="AJ41"/>
      <c r="AK41"/>
    </row>
    <row r="42" spans="1:37" ht="12.75" customHeight="1">
      <c r="A42" s="310"/>
      <c r="B42" s="71" t="s">
        <v>265</v>
      </c>
      <c r="C42" s="147"/>
      <c r="D42" s="147"/>
      <c r="E42" s="147"/>
      <c r="F42" s="147"/>
      <c r="G42" s="147"/>
      <c r="H42" s="147"/>
      <c r="I42" s="147"/>
      <c r="J42" s="147"/>
      <c r="K42" s="147"/>
      <c r="L42" s="147"/>
      <c r="M42" s="147"/>
      <c r="N42" s="10" t="s">
        <v>652</v>
      </c>
      <c r="O42" s="300"/>
      <c r="P42" s="10" t="s">
        <v>652</v>
      </c>
      <c r="Q42" s="300"/>
      <c r="R42" s="17" t="s">
        <v>69</v>
      </c>
      <c r="S42" s="17" t="s">
        <v>69</v>
      </c>
      <c r="T42"/>
      <c r="U42"/>
      <c r="V42"/>
      <c r="W42"/>
      <c r="X42"/>
      <c r="Y42"/>
      <c r="Z42"/>
      <c r="AA42"/>
      <c r="AB42"/>
      <c r="AC42"/>
      <c r="AD42"/>
      <c r="AE42"/>
      <c r="AF42"/>
      <c r="AG42"/>
      <c r="AH42"/>
      <c r="AI42"/>
      <c r="AJ42"/>
      <c r="AK42"/>
    </row>
    <row r="43" spans="1:37" ht="12.75" customHeight="1">
      <c r="A43" s="146"/>
      <c r="B43" s="71" t="s">
        <v>783</v>
      </c>
      <c r="C43" s="372"/>
      <c r="D43" s="372"/>
      <c r="E43" s="372"/>
      <c r="F43" s="372"/>
      <c r="G43" s="372"/>
      <c r="H43" s="372"/>
      <c r="I43" s="372"/>
      <c r="J43" s="372"/>
      <c r="K43" s="372"/>
      <c r="L43" s="372"/>
      <c r="M43" s="372"/>
      <c r="N43" s="10" t="s">
        <v>652</v>
      </c>
      <c r="O43" s="300"/>
      <c r="P43" s="10" t="s">
        <v>652</v>
      </c>
      <c r="Q43" s="300"/>
      <c r="R43" s="17" t="s">
        <v>1290</v>
      </c>
      <c r="S43" s="17" t="s">
        <v>1290</v>
      </c>
      <c r="T43"/>
      <c r="U43"/>
      <c r="V43"/>
      <c r="W43"/>
      <c r="X43"/>
      <c r="Y43"/>
      <c r="Z43"/>
      <c r="AA43"/>
      <c r="AB43"/>
      <c r="AC43"/>
      <c r="AD43"/>
      <c r="AE43"/>
      <c r="AF43"/>
      <c r="AG43"/>
      <c r="AH43"/>
      <c r="AI43"/>
      <c r="AJ43"/>
      <c r="AK43"/>
    </row>
    <row r="44" spans="1:37" ht="12.75" customHeight="1">
      <c r="A44" s="146"/>
      <c r="B44" s="71" t="s">
        <v>883</v>
      </c>
      <c r="C44" s="372"/>
      <c r="D44" s="372"/>
      <c r="E44" s="372"/>
      <c r="F44" s="372"/>
      <c r="G44" s="372"/>
      <c r="H44" s="372"/>
      <c r="I44" s="372"/>
      <c r="J44" s="372"/>
      <c r="K44" s="372"/>
      <c r="L44" s="372"/>
      <c r="M44" s="372"/>
      <c r="N44" s="10" t="s">
        <v>652</v>
      </c>
      <c r="O44" s="300"/>
      <c r="P44" s="10" t="s">
        <v>652</v>
      </c>
      <c r="Q44" s="300"/>
      <c r="R44" s="17"/>
      <c r="S44" s="17"/>
      <c r="T44"/>
      <c r="U44"/>
      <c r="V44"/>
      <c r="W44"/>
      <c r="X44"/>
      <c r="Y44"/>
      <c r="Z44"/>
      <c r="AA44"/>
      <c r="AB44"/>
      <c r="AC44"/>
      <c r="AD44"/>
      <c r="AE44"/>
      <c r="AF44"/>
      <c r="AG44"/>
      <c r="AH44"/>
      <c r="AI44"/>
      <c r="AJ44"/>
      <c r="AK44"/>
    </row>
    <row r="45" spans="1:37" ht="12.75" customHeight="1">
      <c r="A45" s="146"/>
      <c r="B45" s="71" t="s">
        <v>1244</v>
      </c>
      <c r="C45" s="147"/>
      <c r="D45" s="147"/>
      <c r="E45" s="147"/>
      <c r="F45" s="147"/>
      <c r="G45" s="147"/>
      <c r="H45" s="147"/>
      <c r="I45" s="147"/>
      <c r="J45" s="147"/>
      <c r="K45" s="147"/>
      <c r="L45" s="147"/>
      <c r="M45" s="147"/>
      <c r="N45" s="10" t="s">
        <v>652</v>
      </c>
      <c r="O45" s="300"/>
      <c r="P45" s="10" t="s">
        <v>652</v>
      </c>
      <c r="Q45" s="300"/>
      <c r="R45" s="17" t="s">
        <v>1211</v>
      </c>
      <c r="S45" s="14" t="s">
        <v>539</v>
      </c>
      <c r="T45"/>
      <c r="U45"/>
      <c r="V45"/>
      <c r="W45"/>
      <c r="X45"/>
      <c r="Y45"/>
      <c r="Z45"/>
      <c r="AA45"/>
      <c r="AB45"/>
      <c r="AC45"/>
      <c r="AD45"/>
      <c r="AE45"/>
      <c r="AF45"/>
      <c r="AG45"/>
      <c r="AH45"/>
      <c r="AI45"/>
      <c r="AJ45"/>
      <c r="AK45"/>
    </row>
    <row r="46" spans="1:37" ht="12.75" customHeight="1">
      <c r="A46" s="146"/>
      <c r="B46" s="71" t="s">
        <v>366</v>
      </c>
      <c r="C46" s="373"/>
      <c r="D46" s="373"/>
      <c r="E46" s="373"/>
      <c r="F46" s="373"/>
      <c r="G46" s="373"/>
      <c r="H46" s="373"/>
      <c r="I46" s="373"/>
      <c r="J46" s="373"/>
      <c r="K46" s="373"/>
      <c r="L46" s="373"/>
      <c r="M46" s="373"/>
      <c r="N46" s="10"/>
      <c r="O46" s="300"/>
      <c r="P46" s="10"/>
      <c r="Q46" s="300"/>
      <c r="R46" s="17" t="s">
        <v>70</v>
      </c>
      <c r="S46" s="17" t="s">
        <v>70</v>
      </c>
      <c r="T46"/>
      <c r="U46"/>
      <c r="V46"/>
      <c r="W46"/>
      <c r="X46"/>
      <c r="Y46"/>
      <c r="Z46"/>
      <c r="AA46"/>
      <c r="AB46"/>
      <c r="AC46"/>
      <c r="AD46"/>
      <c r="AE46"/>
      <c r="AF46"/>
      <c r="AG46"/>
      <c r="AH46"/>
      <c r="AI46"/>
      <c r="AJ46"/>
      <c r="AK46"/>
    </row>
    <row r="47" spans="1:37" ht="12.75" customHeight="1">
      <c r="A47" s="146"/>
      <c r="B47" s="71" t="s">
        <v>988</v>
      </c>
      <c r="C47" s="147"/>
      <c r="D47" s="302"/>
      <c r="E47" s="302"/>
      <c r="F47" s="302"/>
      <c r="G47" s="302"/>
      <c r="H47" s="302"/>
      <c r="I47" s="302"/>
      <c r="J47" s="302"/>
      <c r="K47" s="302"/>
      <c r="L47" s="302"/>
      <c r="M47" s="302"/>
      <c r="N47" s="10" t="s">
        <v>652</v>
      </c>
      <c r="O47" s="300"/>
      <c r="P47" s="10" t="s">
        <v>652</v>
      </c>
      <c r="Q47" s="300"/>
      <c r="R47" s="13" t="s">
        <v>1198</v>
      </c>
      <c r="S47" s="13" t="s">
        <v>272</v>
      </c>
      <c r="T47"/>
      <c r="U47"/>
      <c r="V47"/>
      <c r="W47"/>
      <c r="X47"/>
      <c r="Y47"/>
      <c r="Z47"/>
      <c r="AA47"/>
      <c r="AB47"/>
      <c r="AC47"/>
      <c r="AD47"/>
      <c r="AE47"/>
      <c r="AF47"/>
      <c r="AG47"/>
      <c r="AH47"/>
      <c r="AI47"/>
      <c r="AJ47"/>
      <c r="AK47"/>
    </row>
    <row r="48" spans="1:37" ht="12.75" customHeight="1">
      <c r="A48" s="146"/>
      <c r="B48" s="71" t="s">
        <v>1293</v>
      </c>
      <c r="C48" s="372"/>
      <c r="D48" s="372"/>
      <c r="E48" s="372"/>
      <c r="F48" s="372"/>
      <c r="G48" s="372"/>
      <c r="H48" s="372"/>
      <c r="I48" s="372"/>
      <c r="J48" s="372"/>
      <c r="K48" s="372"/>
      <c r="L48" s="372"/>
      <c r="M48" s="372"/>
      <c r="N48" s="24" t="s">
        <v>652</v>
      </c>
      <c r="O48" s="310"/>
      <c r="P48" s="24" t="s">
        <v>652</v>
      </c>
      <c r="Q48" s="310"/>
      <c r="R48" s="13" t="s">
        <v>652</v>
      </c>
      <c r="S48" s="14" t="s">
        <v>273</v>
      </c>
      <c r="T48"/>
      <c r="U48"/>
      <c r="V48"/>
      <c r="W48"/>
      <c r="X48"/>
      <c r="Y48"/>
      <c r="Z48"/>
      <c r="AA48"/>
      <c r="AB48"/>
      <c r="AC48"/>
      <c r="AD48"/>
      <c r="AE48"/>
      <c r="AF48"/>
      <c r="AG48"/>
      <c r="AH48"/>
      <c r="AI48"/>
      <c r="AJ48"/>
      <c r="AK48"/>
    </row>
    <row r="49" spans="1:37" ht="12.75" customHeight="1">
      <c r="A49" s="146"/>
      <c r="B49" s="71" t="s">
        <v>1122</v>
      </c>
      <c r="C49" s="308"/>
      <c r="D49" s="308"/>
      <c r="E49" s="299"/>
      <c r="F49" s="299"/>
      <c r="G49" s="299"/>
      <c r="H49" s="299"/>
      <c r="I49" s="299"/>
      <c r="J49" s="299"/>
      <c r="K49" s="299"/>
      <c r="L49" s="299"/>
      <c r="M49" s="299"/>
      <c r="N49" s="10" t="s">
        <v>652</v>
      </c>
      <c r="O49" s="300"/>
      <c r="P49" s="10" t="s">
        <v>652</v>
      </c>
      <c r="Q49" s="310"/>
      <c r="R49" s="20" t="s">
        <v>211</v>
      </c>
      <c r="S49" s="72" t="s">
        <v>157</v>
      </c>
      <c r="T49"/>
      <c r="U49"/>
      <c r="V49"/>
      <c r="W49"/>
      <c r="X49"/>
      <c r="Y49"/>
      <c r="Z49"/>
      <c r="AA49"/>
      <c r="AB49"/>
      <c r="AC49"/>
      <c r="AD49"/>
      <c r="AE49"/>
      <c r="AF49"/>
      <c r="AG49"/>
      <c r="AH49"/>
      <c r="AI49"/>
      <c r="AJ49"/>
      <c r="AK49"/>
    </row>
    <row r="50" spans="1:37" ht="12.75" customHeight="1">
      <c r="A50" s="146"/>
      <c r="B50" s="151" t="s">
        <v>934</v>
      </c>
      <c r="C50" s="147"/>
      <c r="D50" s="147"/>
      <c r="E50" s="146"/>
      <c r="F50" s="146"/>
      <c r="G50" s="146"/>
      <c r="H50" s="146"/>
      <c r="I50" s="146"/>
      <c r="J50" s="146"/>
      <c r="K50" s="146"/>
      <c r="L50" s="146"/>
      <c r="M50" s="146"/>
      <c r="N50" s="10" t="s">
        <v>652</v>
      </c>
      <c r="O50" s="300"/>
      <c r="P50" s="10" t="s">
        <v>652</v>
      </c>
      <c r="Q50" s="300"/>
      <c r="R50" s="17" t="s">
        <v>1243</v>
      </c>
      <c r="S50" s="17" t="s">
        <v>1243</v>
      </c>
      <c r="T50"/>
      <c r="U50"/>
      <c r="V50"/>
      <c r="W50"/>
      <c r="X50"/>
      <c r="Y50"/>
      <c r="Z50"/>
      <c r="AA50"/>
      <c r="AB50"/>
      <c r="AC50"/>
      <c r="AD50"/>
      <c r="AE50"/>
      <c r="AF50"/>
      <c r="AG50"/>
      <c r="AH50"/>
      <c r="AI50"/>
      <c r="AJ50"/>
      <c r="AK50"/>
    </row>
    <row r="51" spans="1:37" ht="12.75" customHeight="1">
      <c r="A51" s="146"/>
      <c r="B51" s="153" t="s">
        <v>68</v>
      </c>
      <c r="C51" s="290"/>
      <c r="D51" s="290"/>
      <c r="E51" s="290"/>
      <c r="F51" s="290"/>
      <c r="G51" s="290"/>
      <c r="H51" s="290"/>
      <c r="I51" s="290"/>
      <c r="J51" s="290"/>
      <c r="K51" s="290"/>
      <c r="L51" s="290"/>
      <c r="M51" s="290"/>
      <c r="N51" s="10"/>
      <c r="O51" s="300"/>
      <c r="P51" s="10"/>
      <c r="Q51" s="300"/>
      <c r="R51" s="17"/>
      <c r="S51" s="17"/>
      <c r="T51"/>
      <c r="U51"/>
      <c r="V51"/>
      <c r="W51"/>
      <c r="X51"/>
      <c r="Y51"/>
      <c r="Z51"/>
      <c r="AA51"/>
      <c r="AB51"/>
      <c r="AC51"/>
      <c r="AD51"/>
      <c r="AE51"/>
      <c r="AF51"/>
      <c r="AG51"/>
      <c r="AH51"/>
      <c r="AI51"/>
      <c r="AJ51"/>
      <c r="AK51"/>
    </row>
    <row r="52" spans="1:37" ht="12.75" customHeight="1">
      <c r="A52" s="146"/>
      <c r="B52" s="145" t="s">
        <v>1121</v>
      </c>
      <c r="C52" s="290"/>
      <c r="D52" s="290"/>
      <c r="E52" s="290"/>
      <c r="F52" s="290"/>
      <c r="G52" s="290"/>
      <c r="H52" s="290"/>
      <c r="I52" s="290"/>
      <c r="J52" s="290"/>
      <c r="K52" s="290"/>
      <c r="L52" s="290"/>
      <c r="M52" s="290"/>
      <c r="N52" s="10" t="s">
        <v>652</v>
      </c>
      <c r="O52" s="300"/>
      <c r="P52" s="10" t="s">
        <v>652</v>
      </c>
      <c r="Q52" s="300"/>
      <c r="R52" s="19" t="s">
        <v>650</v>
      </c>
      <c r="S52" s="19" t="s">
        <v>689</v>
      </c>
      <c r="T52"/>
      <c r="U52"/>
      <c r="V52"/>
      <c r="W52"/>
      <c r="X52"/>
      <c r="Y52"/>
      <c r="Z52"/>
      <c r="AA52"/>
      <c r="AB52"/>
      <c r="AC52"/>
      <c r="AD52"/>
      <c r="AE52"/>
      <c r="AF52"/>
      <c r="AG52"/>
      <c r="AH52"/>
      <c r="AI52"/>
      <c r="AJ52"/>
      <c r="AK52"/>
    </row>
    <row r="53" spans="1:37" ht="12.75" customHeight="1">
      <c r="A53" s="146"/>
      <c r="B53" s="145" t="s">
        <v>1400</v>
      </c>
      <c r="C53" s="290"/>
      <c r="D53" s="290"/>
      <c r="E53" s="290"/>
      <c r="F53" s="290"/>
      <c r="G53" s="290"/>
      <c r="H53" s="290"/>
      <c r="I53" s="290"/>
      <c r="J53" s="290"/>
      <c r="K53" s="290"/>
      <c r="L53" s="290"/>
      <c r="M53" s="290"/>
      <c r="N53" s="10" t="s">
        <v>652</v>
      </c>
      <c r="O53" s="300"/>
      <c r="P53" s="10" t="s">
        <v>652</v>
      </c>
      <c r="Q53" s="311"/>
      <c r="R53" s="19" t="s">
        <v>87</v>
      </c>
      <c r="S53" s="19" t="s">
        <v>876</v>
      </c>
      <c r="T53"/>
      <c r="U53"/>
      <c r="V53"/>
      <c r="W53"/>
      <c r="X53"/>
      <c r="Y53"/>
      <c r="Z53"/>
      <c r="AA53"/>
      <c r="AB53"/>
      <c r="AC53"/>
      <c r="AD53"/>
      <c r="AE53"/>
      <c r="AF53"/>
      <c r="AG53"/>
      <c r="AH53"/>
      <c r="AI53"/>
      <c r="AJ53"/>
      <c r="AK53"/>
    </row>
    <row r="54" spans="1:37" ht="12.75" customHeight="1">
      <c r="A54" s="146"/>
      <c r="B54" s="151" t="s">
        <v>93</v>
      </c>
      <c r="C54" s="290"/>
      <c r="D54" s="290"/>
      <c r="E54" s="290"/>
      <c r="F54" s="290"/>
      <c r="G54" s="290"/>
      <c r="H54" s="290"/>
      <c r="I54" s="290"/>
      <c r="J54" s="290"/>
      <c r="K54" s="290"/>
      <c r="L54" s="290"/>
      <c r="M54" s="290"/>
      <c r="N54" s="7" t="s">
        <v>652</v>
      </c>
      <c r="O54" s="300"/>
      <c r="P54" s="7" t="s">
        <v>1177</v>
      </c>
      <c r="Q54" s="300"/>
      <c r="R54" s="72" t="s">
        <v>1132</v>
      </c>
      <c r="S54" s="14" t="s">
        <v>876</v>
      </c>
      <c r="T54"/>
      <c r="U54"/>
      <c r="V54"/>
      <c r="W54"/>
      <c r="X54"/>
      <c r="Y54"/>
      <c r="Z54"/>
      <c r="AA54"/>
      <c r="AB54"/>
      <c r="AC54"/>
      <c r="AD54"/>
      <c r="AE54"/>
      <c r="AF54"/>
      <c r="AG54"/>
      <c r="AH54"/>
      <c r="AI54"/>
      <c r="AJ54"/>
      <c r="AK54"/>
    </row>
    <row r="55" spans="1:37" ht="12.75" customHeight="1">
      <c r="A55" s="146"/>
      <c r="B55" s="145" t="s">
        <v>1349</v>
      </c>
      <c r="C55" s="290" t="s">
        <v>388</v>
      </c>
      <c r="D55" s="290"/>
      <c r="E55" s="290"/>
      <c r="F55" s="290"/>
      <c r="G55" s="290"/>
      <c r="H55" s="290"/>
      <c r="I55" s="290"/>
      <c r="J55" s="290"/>
      <c r="K55" s="290"/>
      <c r="L55" s="290"/>
      <c r="M55" s="290"/>
      <c r="N55" s="7" t="s">
        <v>652</v>
      </c>
      <c r="O55" s="300"/>
      <c r="P55" s="7" t="s">
        <v>533</v>
      </c>
      <c r="Q55" s="300"/>
      <c r="R55" s="72" t="s">
        <v>1350</v>
      </c>
      <c r="S55" s="14" t="s">
        <v>876</v>
      </c>
      <c r="T55"/>
      <c r="U55"/>
      <c r="V55"/>
      <c r="W55"/>
      <c r="X55"/>
      <c r="Y55"/>
      <c r="Z55"/>
      <c r="AA55"/>
      <c r="AB55"/>
      <c r="AC55"/>
      <c r="AD55"/>
      <c r="AE55"/>
      <c r="AF55"/>
      <c r="AG55"/>
      <c r="AH55"/>
      <c r="AI55"/>
      <c r="AJ55"/>
      <c r="AK55"/>
    </row>
    <row r="56" spans="1:36" ht="12.75" customHeight="1">
      <c r="A56" s="146"/>
      <c r="B56" s="145" t="s">
        <v>736</v>
      </c>
      <c r="C56" s="290"/>
      <c r="D56" s="290"/>
      <c r="E56" s="290"/>
      <c r="F56" s="290"/>
      <c r="G56" s="290"/>
      <c r="H56" s="290"/>
      <c r="I56" s="290"/>
      <c r="J56" s="290"/>
      <c r="K56" s="290"/>
      <c r="L56" s="290"/>
      <c r="M56" s="290"/>
      <c r="N56" s="7" t="s">
        <v>652</v>
      </c>
      <c r="O56" s="300"/>
      <c r="P56" s="7" t="s">
        <v>1177</v>
      </c>
      <c r="Q56" s="311"/>
      <c r="R56" s="17" t="s">
        <v>1243</v>
      </c>
      <c r="S56" s="13" t="s">
        <v>876</v>
      </c>
      <c r="T56"/>
      <c r="U56"/>
      <c r="V56"/>
      <c r="W56"/>
      <c r="X56"/>
      <c r="Y56"/>
      <c r="Z56"/>
      <c r="AA56"/>
      <c r="AB56"/>
      <c r="AC56"/>
      <c r="AD56"/>
      <c r="AE56"/>
      <c r="AF56"/>
      <c r="AG56"/>
      <c r="AH56"/>
      <c r="AI56"/>
      <c r="AJ56"/>
    </row>
    <row r="57" spans="1:36" ht="12.75" customHeight="1">
      <c r="A57" s="146"/>
      <c r="B57" s="145" t="s">
        <v>646</v>
      </c>
      <c r="C57" s="290"/>
      <c r="D57" s="290"/>
      <c r="E57" s="290"/>
      <c r="F57" s="290"/>
      <c r="G57" s="290"/>
      <c r="H57" s="290"/>
      <c r="I57" s="290"/>
      <c r="J57" s="290"/>
      <c r="K57" s="290"/>
      <c r="L57" s="290"/>
      <c r="M57" s="290"/>
      <c r="N57" s="7" t="s">
        <v>652</v>
      </c>
      <c r="O57" s="300"/>
      <c r="P57" s="7" t="s">
        <v>1177</v>
      </c>
      <c r="Q57" s="300"/>
      <c r="R57" s="19" t="s">
        <v>537</v>
      </c>
      <c r="S57" s="13" t="s">
        <v>538</v>
      </c>
      <c r="T57"/>
      <c r="U57"/>
      <c r="V57"/>
      <c r="W57"/>
      <c r="X57"/>
      <c r="Y57"/>
      <c r="Z57"/>
      <c r="AA57"/>
      <c r="AB57"/>
      <c r="AC57"/>
      <c r="AD57"/>
      <c r="AE57"/>
      <c r="AF57"/>
      <c r="AG57"/>
      <c r="AH57"/>
      <c r="AI57"/>
      <c r="AJ57"/>
    </row>
    <row r="58" spans="1:36" ht="12.75" customHeight="1">
      <c r="A58" s="146"/>
      <c r="B58" s="151" t="s">
        <v>934</v>
      </c>
      <c r="C58" s="290"/>
      <c r="D58" s="290"/>
      <c r="E58" s="290"/>
      <c r="F58" s="290"/>
      <c r="G58" s="290"/>
      <c r="H58" s="290"/>
      <c r="I58" s="290"/>
      <c r="J58" s="290"/>
      <c r="K58" s="290"/>
      <c r="L58" s="290"/>
      <c r="M58" s="290"/>
      <c r="N58" s="6" t="s">
        <v>652</v>
      </c>
      <c r="O58" s="310"/>
      <c r="P58" s="6" t="s">
        <v>533</v>
      </c>
      <c r="Q58" s="310"/>
      <c r="R58" s="13" t="s">
        <v>652</v>
      </c>
      <c r="S58" s="13" t="s">
        <v>652</v>
      </c>
      <c r="T58"/>
      <c r="U58"/>
      <c r="V58"/>
      <c r="W58"/>
      <c r="X58"/>
      <c r="Y58"/>
      <c r="Z58"/>
      <c r="AA58"/>
      <c r="AB58"/>
      <c r="AC58"/>
      <c r="AD58"/>
      <c r="AE58"/>
      <c r="AF58"/>
      <c r="AG58"/>
      <c r="AH58"/>
      <c r="AI58"/>
      <c r="AJ58"/>
    </row>
    <row r="59" spans="1:36" ht="12.75" customHeight="1">
      <c r="A59" s="146"/>
      <c r="B59" s="151" t="s">
        <v>1393</v>
      </c>
      <c r="C59" s="290"/>
      <c r="D59" s="290"/>
      <c r="E59" s="290"/>
      <c r="F59" s="290"/>
      <c r="G59" s="290"/>
      <c r="H59" s="290"/>
      <c r="I59" s="290"/>
      <c r="J59" s="290"/>
      <c r="K59" s="290"/>
      <c r="L59" s="290"/>
      <c r="M59" s="290"/>
      <c r="N59" s="6" t="s">
        <v>876</v>
      </c>
      <c r="O59" s="310"/>
      <c r="P59" s="6" t="s">
        <v>876</v>
      </c>
      <c r="Q59" s="310"/>
      <c r="R59" s="13" t="s">
        <v>1290</v>
      </c>
      <c r="S59" s="13" t="s">
        <v>1290</v>
      </c>
      <c r="T59"/>
      <c r="U59"/>
      <c r="V59"/>
      <c r="W59"/>
      <c r="X59"/>
      <c r="Y59"/>
      <c r="Z59"/>
      <c r="AA59"/>
      <c r="AB59"/>
      <c r="AC59"/>
      <c r="AD59"/>
      <c r="AE59"/>
      <c r="AF59"/>
      <c r="AG59"/>
      <c r="AH59"/>
      <c r="AI59"/>
      <c r="AJ59"/>
    </row>
    <row r="60" spans="1:36" ht="12.75" customHeight="1">
      <c r="A60" s="146"/>
      <c r="B60" s="153" t="s">
        <v>1292</v>
      </c>
      <c r="C60" s="290"/>
      <c r="D60" s="290"/>
      <c r="E60" s="290"/>
      <c r="F60" s="290"/>
      <c r="G60" s="290"/>
      <c r="H60" s="290"/>
      <c r="I60" s="290"/>
      <c r="J60" s="290"/>
      <c r="K60" s="290"/>
      <c r="L60" s="290"/>
      <c r="M60" s="290"/>
      <c r="N60" s="6" t="s">
        <v>876</v>
      </c>
      <c r="O60" s="310"/>
      <c r="P60" s="6" t="s">
        <v>876</v>
      </c>
      <c r="Q60" s="310"/>
      <c r="R60" s="13" t="s">
        <v>1290</v>
      </c>
      <c r="S60" s="13" t="s">
        <v>1290</v>
      </c>
      <c r="AJ60"/>
    </row>
    <row r="61" spans="1:20" ht="12.75" customHeight="1">
      <c r="A61" s="146"/>
      <c r="B61" s="153" t="s">
        <v>1292</v>
      </c>
      <c r="C61" s="290"/>
      <c r="D61" s="290"/>
      <c r="E61" s="290"/>
      <c r="F61" s="290"/>
      <c r="G61" s="290"/>
      <c r="H61" s="290"/>
      <c r="I61" s="290"/>
      <c r="J61" s="290"/>
      <c r="K61" s="290"/>
      <c r="L61" s="290"/>
      <c r="M61" s="290"/>
      <c r="N61" s="7"/>
      <c r="O61" s="300"/>
      <c r="P61" s="7"/>
      <c r="Q61" s="300"/>
      <c r="R61" s="14" t="s">
        <v>953</v>
      </c>
      <c r="S61" s="14" t="s">
        <v>953</v>
      </c>
      <c r="T61" s="54"/>
    </row>
    <row r="62" spans="1:20" ht="12.75" customHeight="1">
      <c r="A62" s="38"/>
      <c r="B62" s="157"/>
      <c r="C62" s="157"/>
      <c r="D62" s="38"/>
      <c r="E62" s="38"/>
      <c r="F62" s="38"/>
      <c r="G62" s="38"/>
      <c r="H62" s="38"/>
      <c r="I62" s="1"/>
      <c r="J62" s="1"/>
      <c r="K62" s="1"/>
      <c r="L62" s="1"/>
      <c r="M62" s="1"/>
      <c r="N62"/>
      <c r="S62"/>
      <c r="T62" s="54"/>
    </row>
    <row r="63" spans="1:20" ht="12.75" customHeight="1">
      <c r="A63" s="188" t="s">
        <v>674</v>
      </c>
      <c r="B63" s="49" t="s">
        <v>156</v>
      </c>
      <c r="C63" s="49"/>
      <c r="D63" s="41"/>
      <c r="E63" s="41"/>
      <c r="F63" s="41"/>
      <c r="G63" s="41"/>
      <c r="H63" s="38"/>
      <c r="I63" s="38"/>
      <c r="J63" s="38"/>
      <c r="K63" s="38"/>
      <c r="L63" s="38"/>
      <c r="M63" s="38"/>
      <c r="N63" s="38"/>
      <c r="O63" s="38"/>
      <c r="T63" s="54"/>
    </row>
    <row r="64" spans="1:20" ht="12.75" customHeight="1">
      <c r="A64" s="304"/>
      <c r="B64" s="306"/>
      <c r="C64" s="305"/>
      <c r="D64" s="305"/>
      <c r="E64" s="305"/>
      <c r="F64" s="305"/>
      <c r="G64" s="180"/>
      <c r="H64" s="38"/>
      <c r="I64" s="38"/>
      <c r="J64" s="38"/>
      <c r="K64" s="38"/>
      <c r="L64" s="38"/>
      <c r="M64" s="38"/>
      <c r="N64" s="38"/>
      <c r="O64" s="38"/>
      <c r="S64" s="54"/>
      <c r="T64" s="54"/>
    </row>
    <row r="65" spans="1:20" ht="12.75" customHeight="1">
      <c r="A65" s="304"/>
      <c r="B65" s="306"/>
      <c r="C65" s="305"/>
      <c r="D65" s="305"/>
      <c r="E65" s="305"/>
      <c r="F65" s="305"/>
      <c r="G65" s="180"/>
      <c r="H65" s="38"/>
      <c r="I65" s="38"/>
      <c r="J65" s="38"/>
      <c r="K65" s="38"/>
      <c r="L65" s="38"/>
      <c r="M65" s="38"/>
      <c r="N65" s="38"/>
      <c r="O65" s="38"/>
      <c r="S65" s="54"/>
      <c r="T65" s="54"/>
    </row>
    <row r="66" spans="1:38" ht="12.75" customHeight="1">
      <c r="A66" s="304"/>
      <c r="B66" s="306"/>
      <c r="C66" s="305"/>
      <c r="D66" s="305"/>
      <c r="E66" s="305"/>
      <c r="F66" s="305"/>
      <c r="G66" s="180"/>
      <c r="H66" s="38"/>
      <c r="I66" s="38"/>
      <c r="J66" s="38"/>
      <c r="K66" s="38"/>
      <c r="L66" s="38"/>
      <c r="M66" s="38"/>
      <c r="N66" s="38"/>
      <c r="O66" s="38"/>
      <c r="S66" s="54"/>
      <c r="T66" s="54"/>
      <c r="AK66" s="54"/>
      <c r="AL66" s="54"/>
    </row>
    <row r="67" spans="1:38" ht="12.75" customHeight="1">
      <c r="A67" s="304"/>
      <c r="B67" s="306"/>
      <c r="C67" s="305"/>
      <c r="D67" s="305"/>
      <c r="E67" s="305"/>
      <c r="F67" s="305"/>
      <c r="G67" s="180"/>
      <c r="H67" s="38"/>
      <c r="I67" s="38"/>
      <c r="J67" s="38"/>
      <c r="K67" s="38"/>
      <c r="L67" s="38"/>
      <c r="M67" s="38"/>
      <c r="N67" s="38"/>
      <c r="O67" s="38"/>
      <c r="S67" s="54"/>
      <c r="T67" s="54"/>
      <c r="AK67" s="54"/>
      <c r="AL67" s="54"/>
    </row>
    <row r="68" spans="1:38" ht="12.75" customHeight="1">
      <c r="A68" s="304"/>
      <c r="B68" s="306"/>
      <c r="C68" s="305"/>
      <c r="D68" s="305"/>
      <c r="E68" s="305"/>
      <c r="F68" s="305"/>
      <c r="G68" s="180"/>
      <c r="H68" s="38"/>
      <c r="I68" s="38"/>
      <c r="J68" s="38"/>
      <c r="K68" s="38"/>
      <c r="L68" s="38"/>
      <c r="M68" s="38"/>
      <c r="N68" s="38"/>
      <c r="O68" s="38"/>
      <c r="S68" s="54"/>
      <c r="T68" s="54"/>
      <c r="AK68" s="54"/>
      <c r="AL68" s="54"/>
    </row>
    <row r="69" spans="1:31" s="54" customFormat="1" ht="12.75" customHeight="1">
      <c r="A69" s="304"/>
      <c r="B69" s="306"/>
      <c r="C69" s="305"/>
      <c r="D69" s="305"/>
      <c r="E69" s="305"/>
      <c r="F69" s="305"/>
      <c r="G69" s="180"/>
      <c r="H69" s="38"/>
      <c r="I69" s="38"/>
      <c r="J69" s="38"/>
      <c r="K69" s="38"/>
      <c r="L69" s="38"/>
      <c r="M69" s="38"/>
      <c r="N69" s="38"/>
      <c r="O69" s="38"/>
      <c r="P69" s="1"/>
      <c r="Q69" s="1"/>
      <c r="R69" s="1"/>
      <c r="U69" s="1"/>
      <c r="V69" s="1"/>
      <c r="W69" s="1"/>
      <c r="X69" s="1"/>
      <c r="Y69" s="1"/>
      <c r="Z69" s="1"/>
      <c r="AA69" s="1"/>
      <c r="AB69" s="1"/>
      <c r="AC69" s="1"/>
      <c r="AD69" s="1"/>
      <c r="AE69" s="1"/>
    </row>
    <row r="70" spans="1:27" s="54" customFormat="1" ht="12.75" customHeight="1">
      <c r="A70" s="304"/>
      <c r="B70" s="306"/>
      <c r="C70" s="305"/>
      <c r="D70" s="305"/>
      <c r="E70" s="305"/>
      <c r="F70" s="305"/>
      <c r="G70" s="180"/>
      <c r="H70" s="38"/>
      <c r="I70" s="38"/>
      <c r="J70" s="38"/>
      <c r="K70" s="38"/>
      <c r="L70" s="38"/>
      <c r="M70" s="38"/>
      <c r="N70" s="38"/>
      <c r="O70" s="38"/>
      <c r="P70" s="1"/>
      <c r="Q70" s="1"/>
      <c r="R70" s="1"/>
      <c r="X70" s="1"/>
      <c r="Y70" s="1"/>
      <c r="Z70" s="1"/>
      <c r="AA70" s="1"/>
    </row>
    <row r="71" spans="1:27" s="54" customFormat="1" ht="12.75" customHeight="1">
      <c r="A71"/>
      <c r="B71"/>
      <c r="C71"/>
      <c r="D71" s="177"/>
      <c r="E71" s="305"/>
      <c r="F71" s="305"/>
      <c r="G71" s="305"/>
      <c r="H71" s="38"/>
      <c r="I71" s="38"/>
      <c r="J71" s="38"/>
      <c r="K71" s="38"/>
      <c r="L71" s="38"/>
      <c r="M71" s="38"/>
      <c r="N71" s="38"/>
      <c r="O71" s="38"/>
      <c r="P71" s="1"/>
      <c r="Q71" s="1"/>
      <c r="R71" s="1"/>
      <c r="T71" s="1"/>
      <c r="X71" s="1"/>
      <c r="Y71" s="1"/>
      <c r="Z71" s="1"/>
      <c r="AA71" s="1"/>
    </row>
    <row r="72" spans="1:27" s="54" customFormat="1" ht="12.75" customHeight="1">
      <c r="A72" s="38"/>
      <c r="B72" s="38"/>
      <c r="C72" s="38"/>
      <c r="D72" s="38"/>
      <c r="E72" s="98" t="s">
        <v>596</v>
      </c>
      <c r="F72" s="99"/>
      <c r="G72" s="99"/>
      <c r="H72" s="145"/>
      <c r="I72" s="11"/>
      <c r="J72" s="11"/>
      <c r="K72" s="11"/>
      <c r="L72" s="11"/>
      <c r="M72" s="38"/>
      <c r="N72" s="38"/>
      <c r="O72" s="38"/>
      <c r="P72" s="1"/>
      <c r="Q72" s="1"/>
      <c r="R72" s="1"/>
      <c r="T72" s="1"/>
      <c r="X72" s="1"/>
      <c r="Y72" s="1"/>
      <c r="Z72" s="1"/>
      <c r="AA72" s="1"/>
    </row>
    <row r="73" spans="1:27" s="54" customFormat="1" ht="12.75" customHeight="1">
      <c r="A73" s="71" t="s">
        <v>452</v>
      </c>
      <c r="B73" s="41" t="s">
        <v>333</v>
      </c>
      <c r="C73" s="38"/>
      <c r="D73" s="38"/>
      <c r="E73" s="107" t="s">
        <v>1398</v>
      </c>
      <c r="F73" s="107" t="s">
        <v>1399</v>
      </c>
      <c r="G73" s="107" t="s">
        <v>1002</v>
      </c>
      <c r="H73" s="107" t="s">
        <v>754</v>
      </c>
      <c r="M73" s="38"/>
      <c r="N73" s="38"/>
      <c r="O73" s="38"/>
      <c r="T73" s="1"/>
      <c r="X73" s="1"/>
      <c r="Y73" s="1"/>
      <c r="Z73" s="1"/>
      <c r="AA73" s="1"/>
    </row>
    <row r="74" spans="1:27" s="54" customFormat="1" ht="12.75" customHeight="1">
      <c r="A74" s="146"/>
      <c r="B74" s="148"/>
      <c r="C74" s="40"/>
      <c r="D74" s="40"/>
      <c r="E74" s="14" t="s">
        <v>1005</v>
      </c>
      <c r="F74" s="17">
        <v>1</v>
      </c>
      <c r="G74" s="146"/>
      <c r="H74" s="146"/>
      <c r="M74" s="38"/>
      <c r="N74" s="38"/>
      <c r="O74" s="38"/>
      <c r="T74" s="1"/>
      <c r="X74" s="1"/>
      <c r="Y74" s="1"/>
      <c r="Z74" s="1"/>
      <c r="AA74" s="1"/>
    </row>
    <row r="75" spans="1:27" s="54" customFormat="1" ht="12.75" customHeight="1">
      <c r="A75" s="146"/>
      <c r="B75" s="148"/>
      <c r="C75" s="40"/>
      <c r="D75" s="40"/>
      <c r="E75" s="14" t="s">
        <v>1005</v>
      </c>
      <c r="F75" s="17">
        <v>1</v>
      </c>
      <c r="G75" s="146"/>
      <c r="H75" s="146"/>
      <c r="M75" s="38"/>
      <c r="N75" s="38"/>
      <c r="O75" s="38"/>
      <c r="S75" s="1"/>
      <c r="T75" s="1"/>
      <c r="X75" s="1"/>
      <c r="Y75" s="1"/>
      <c r="Z75" s="1"/>
      <c r="AA75" s="1"/>
    </row>
    <row r="76" spans="1:38" s="54" customFormat="1" ht="12.75" customHeight="1">
      <c r="A76" s="146"/>
      <c r="B76" s="148"/>
      <c r="C76" s="40"/>
      <c r="D76" s="40"/>
      <c r="E76" s="14" t="s">
        <v>1005</v>
      </c>
      <c r="F76" s="17">
        <v>1</v>
      </c>
      <c r="G76" s="146"/>
      <c r="H76" s="146"/>
      <c r="M76" s="38"/>
      <c r="N76" s="38"/>
      <c r="O76" s="38"/>
      <c r="S76" s="1"/>
      <c r="T76" s="1"/>
      <c r="X76" s="1"/>
      <c r="Y76" s="1"/>
      <c r="Z76" s="1"/>
      <c r="AA76" s="1"/>
      <c r="AK76" s="1"/>
      <c r="AL76" s="1"/>
    </row>
    <row r="77" spans="1:38" s="54" customFormat="1" ht="12.75" customHeight="1">
      <c r="A77" s="146"/>
      <c r="B77" s="148"/>
      <c r="C77" s="40"/>
      <c r="D77" s="40"/>
      <c r="E77" s="14" t="s">
        <v>1005</v>
      </c>
      <c r="F77" s="17">
        <v>1</v>
      </c>
      <c r="G77" s="146"/>
      <c r="H77" s="146"/>
      <c r="M77" s="38"/>
      <c r="N77" s="38"/>
      <c r="O77" s="38"/>
      <c r="S77" s="1"/>
      <c r="T77" s="1"/>
      <c r="Z77" s="1"/>
      <c r="AA77" s="1"/>
      <c r="AK77" s="1"/>
      <c r="AL77" s="1"/>
    </row>
    <row r="78" spans="1:38" s="54" customFormat="1" ht="12.75" customHeight="1">
      <c r="A78" s="146"/>
      <c r="B78" s="148"/>
      <c r="C78" s="40"/>
      <c r="D78" s="40"/>
      <c r="E78" s="14" t="s">
        <v>1005</v>
      </c>
      <c r="F78" s="17">
        <v>2</v>
      </c>
      <c r="G78" s="146"/>
      <c r="H78" s="146"/>
      <c r="M78" s="38"/>
      <c r="N78" s="38"/>
      <c r="O78" s="38"/>
      <c r="S78" s="1"/>
      <c r="T78" s="1"/>
      <c r="Z78" s="1"/>
      <c r="AA78" s="1"/>
      <c r="AK78" s="1"/>
      <c r="AL78" s="1"/>
    </row>
    <row r="79" spans="1:31" ht="12.75" customHeight="1">
      <c r="A79" s="146"/>
      <c r="B79" s="148"/>
      <c r="C79" s="40"/>
      <c r="D79" s="40"/>
      <c r="E79" s="14" t="s">
        <v>1005</v>
      </c>
      <c r="F79" s="17">
        <v>2</v>
      </c>
      <c r="G79" s="146"/>
      <c r="H79" s="146"/>
      <c r="I79" s="54"/>
      <c r="J79" s="54"/>
      <c r="K79" s="54"/>
      <c r="L79" s="54"/>
      <c r="M79" s="38"/>
      <c r="N79" s="38"/>
      <c r="O79" s="38"/>
      <c r="P79" s="54"/>
      <c r="Q79" s="54"/>
      <c r="R79" s="54"/>
      <c r="U79" s="54"/>
      <c r="V79" s="54"/>
      <c r="W79" s="54"/>
      <c r="X79" s="54"/>
      <c r="Y79" s="54"/>
      <c r="AB79" s="54"/>
      <c r="AC79" s="54"/>
      <c r="AD79" s="54"/>
      <c r="AE79" s="54"/>
    </row>
    <row r="80" spans="1:25" ht="12.75" customHeight="1">
      <c r="A80" s="146"/>
      <c r="B80" s="148"/>
      <c r="C80" s="40"/>
      <c r="D80" s="40"/>
      <c r="E80" s="14" t="s">
        <v>1005</v>
      </c>
      <c r="F80" s="17">
        <v>2</v>
      </c>
      <c r="G80" s="146"/>
      <c r="H80" s="146"/>
      <c r="I80" s="54"/>
      <c r="J80" s="54"/>
      <c r="K80" s="54"/>
      <c r="L80" s="54"/>
      <c r="M80" s="38"/>
      <c r="N80" s="38"/>
      <c r="O80" s="38"/>
      <c r="P80" s="54"/>
      <c r="Q80" s="54"/>
      <c r="R80" s="54"/>
      <c r="X80" s="54"/>
      <c r="Y80" s="54"/>
    </row>
    <row r="81" spans="1:25" ht="12.75" customHeight="1">
      <c r="A81" s="146"/>
      <c r="B81" s="148"/>
      <c r="C81" s="40"/>
      <c r="D81" s="40"/>
      <c r="E81" s="14" t="s">
        <v>1005</v>
      </c>
      <c r="F81" s="17">
        <v>2</v>
      </c>
      <c r="G81" s="146"/>
      <c r="H81" s="146"/>
      <c r="I81" s="54"/>
      <c r="J81" s="54"/>
      <c r="K81" s="54"/>
      <c r="L81" s="54"/>
      <c r="M81" s="38"/>
      <c r="N81" s="38"/>
      <c r="O81" s="38"/>
      <c r="P81" s="54"/>
      <c r="Q81" s="54"/>
      <c r="R81" s="54"/>
      <c r="X81" s="54"/>
      <c r="Y81" s="54"/>
    </row>
    <row r="82" spans="1:25" ht="12.75" customHeight="1">
      <c r="A82" s="146"/>
      <c r="B82" s="148"/>
      <c r="C82" s="40"/>
      <c r="D82" s="40"/>
      <c r="E82" s="14" t="s">
        <v>1005</v>
      </c>
      <c r="F82" s="17">
        <v>3</v>
      </c>
      <c r="G82" s="146"/>
      <c r="H82" s="146"/>
      <c r="I82" s="54"/>
      <c r="J82" s="54"/>
      <c r="K82" s="54"/>
      <c r="L82" s="54"/>
      <c r="P82" s="54"/>
      <c r="Q82" s="54"/>
      <c r="R82" s="54"/>
      <c r="X82" s="54"/>
      <c r="Y82" s="54"/>
    </row>
    <row r="83" spans="1:25" ht="12.75" customHeight="1">
      <c r="A83" s="146"/>
      <c r="B83" s="148"/>
      <c r="C83" s="40"/>
      <c r="D83" s="40"/>
      <c r="E83" s="14" t="s">
        <v>1005</v>
      </c>
      <c r="F83" s="17">
        <v>3</v>
      </c>
      <c r="G83" s="146"/>
      <c r="H83" s="146"/>
      <c r="X83" s="54"/>
      <c r="Y83" s="54"/>
    </row>
    <row r="84" spans="1:25" ht="12.75" customHeight="1">
      <c r="A84" s="146"/>
      <c r="B84" s="148"/>
      <c r="C84" s="40"/>
      <c r="D84" s="40"/>
      <c r="E84" s="14" t="s">
        <v>1005</v>
      </c>
      <c r="F84" s="17">
        <v>3</v>
      </c>
      <c r="G84" s="146"/>
      <c r="H84" s="146"/>
      <c r="X84" s="54"/>
      <c r="Y84" s="54"/>
    </row>
    <row r="85" spans="1:25" ht="12.75" customHeight="1">
      <c r="A85" s="146"/>
      <c r="B85" s="148"/>
      <c r="C85" s="40"/>
      <c r="D85" s="40"/>
      <c r="E85" s="14" t="s">
        <v>1005</v>
      </c>
      <c r="F85" s="17">
        <v>3</v>
      </c>
      <c r="G85" s="146"/>
      <c r="H85" s="146"/>
      <c r="X85" s="54"/>
      <c r="Y85" s="54"/>
    </row>
    <row r="86" spans="1:27" ht="15" customHeight="1">
      <c r="A86"/>
      <c r="B86"/>
      <c r="C86"/>
      <c r="D86"/>
      <c r="E86"/>
      <c r="F86"/>
      <c r="G86"/>
      <c r="H86"/>
      <c r="I86"/>
      <c r="J86"/>
      <c r="K86"/>
      <c r="L86"/>
      <c r="X86" s="54"/>
      <c r="Y86" s="54"/>
      <c r="Z86" s="54"/>
      <c r="AA86" s="54"/>
    </row>
    <row r="87" spans="1:27" ht="15" customHeight="1">
      <c r="A87"/>
      <c r="B87"/>
      <c r="C87"/>
      <c r="D87"/>
      <c r="E87"/>
      <c r="F87"/>
      <c r="G87"/>
      <c r="H87"/>
      <c r="I87"/>
      <c r="J87"/>
      <c r="K87"/>
      <c r="L87"/>
      <c r="Z87" s="54"/>
      <c r="AA87" s="54"/>
    </row>
    <row r="88" spans="1:27" ht="15" customHeight="1">
      <c r="A88"/>
      <c r="B88"/>
      <c r="C88"/>
      <c r="D88"/>
      <c r="E88"/>
      <c r="F88"/>
      <c r="G88"/>
      <c r="H88"/>
      <c r="I88"/>
      <c r="J88"/>
      <c r="K88"/>
      <c r="L88"/>
      <c r="Z88" s="54"/>
      <c r="AA88" s="54"/>
    </row>
    <row r="89" spans="1:27" ht="16.5">
      <c r="A89"/>
      <c r="B89"/>
      <c r="C89"/>
      <c r="D89"/>
      <c r="E89"/>
      <c r="F89"/>
      <c r="G89"/>
      <c r="H89"/>
      <c r="I89"/>
      <c r="J89"/>
      <c r="K89"/>
      <c r="L89"/>
      <c r="Z89" s="54"/>
      <c r="AA89" s="54"/>
    </row>
    <row r="90" spans="1:27" ht="16.5">
      <c r="A90"/>
      <c r="B90"/>
      <c r="C90"/>
      <c r="D90"/>
      <c r="E90"/>
      <c r="F90"/>
      <c r="G90"/>
      <c r="H90"/>
      <c r="I90"/>
      <c r="J90"/>
      <c r="K90"/>
      <c r="L90"/>
      <c r="Z90" s="54"/>
      <c r="AA90" s="54"/>
    </row>
    <row r="91" spans="26:27" ht="16.5">
      <c r="Z91" s="54"/>
      <c r="AA91" s="54"/>
    </row>
    <row r="92" spans="26:27" ht="16.5">
      <c r="Z92" s="54"/>
      <c r="AA92" s="54"/>
    </row>
    <row r="93" spans="26:27" ht="16.5">
      <c r="Z93" s="54"/>
      <c r="AA93" s="54"/>
    </row>
    <row r="94" spans="26:27" ht="16.5">
      <c r="Z94" s="54"/>
      <c r="AA94" s="54"/>
    </row>
    <row r="95" spans="26:27" ht="16.5">
      <c r="Z95" s="54"/>
      <c r="AA95" s="54"/>
    </row>
  </sheetData>
  <dataValidations count="9">
    <dataValidation type="list" allowBlank="1" showInputMessage="1" showErrorMessage="1" sqref="C9:M9">
      <formula1>$AJ$1:$AJ$8</formula1>
    </dataValidation>
    <dataValidation type="list" allowBlank="1" showInputMessage="1" showErrorMessage="1" sqref="C10:M10">
      <formula1>$AJ$9:$AJ$14</formula1>
    </dataValidation>
    <dataValidation type="list" allowBlank="1" showInputMessage="1" showErrorMessage="1" sqref="C11:M11">
      <formula1>$AJ$22:$AJ$26</formula1>
    </dataValidation>
    <dataValidation type="list" allowBlank="1" showInputMessage="1" showErrorMessage="1" sqref="C12:M12">
      <formula1>$AL$1:$AL$6</formula1>
    </dataValidation>
    <dataValidation type="list" allowBlank="1" showInputMessage="1" showErrorMessage="1" sqref="C13:M13">
      <formula1>$AJ$15:$AJ$21</formula1>
    </dataValidation>
    <dataValidation type="list" allowBlank="1" showInputMessage="1" showErrorMessage="1" sqref="C16:M16">
      <formula1>$AL$7:$AL$13</formula1>
    </dataValidation>
    <dataValidation type="list" allowBlank="1" showInputMessage="1" showErrorMessage="1" sqref="C17:M18">
      <formula1>$AL$14:$AL$19</formula1>
    </dataValidation>
    <dataValidation type="list" allowBlank="1" showInputMessage="1" showErrorMessage="1" sqref="C14">
      <formula1>"V1,V2,V3,V4,Flera verksamh."</formula1>
    </dataValidation>
    <dataValidation type="list" allowBlank="1" showInputMessage="1" showErrorMessage="1" sqref="C15">
      <formula1>"0,1,0,2,0,3,0,4,0,5,0,6,0,7,0,8,0,9,1,0"</formula1>
    </dataValidation>
  </dataValidations>
  <printOptions/>
  <pageMargins left="0.35433070866141736" right="0.35433070866141736" top="0.984251968503937" bottom="0.3937007874015748" header="0.31496062992125984" footer="0.31496062992125984"/>
  <pageSetup orientation="landscape" pageOrder="overThenDown" paperSize="9"/>
  <headerFooter alignWithMargins="0">
    <oddHeader>&amp;L&amp;"Arial Narrow,Normal"&amp;11Energi- och Innemiljödeklarering&amp;C&amp;"Arial Narrow,Normal"Uppgifter om ventilation&amp;R&amp;"Arial Narrow,Fet"&amp;14&amp;P(&amp;N)</oddHeader>
  </headerFooter>
  <rowBreaks count="2" manualBreakCount="2">
    <brk id="30" max="18" man="1"/>
    <brk id="62" max="18" man="1"/>
  </rowBreaks>
  <colBreaks count="2" manualBreakCount="2">
    <brk id="19" max="87" man="1"/>
    <brk id="31" max="77" man="1"/>
  </colBreaks>
  <legacyDrawing r:id="rId2"/>
</worksheet>
</file>

<file path=xl/worksheets/sheet9.xml><?xml version="1.0" encoding="utf-8"?>
<worksheet xmlns="http://schemas.openxmlformats.org/spreadsheetml/2006/main" xmlns:r="http://schemas.openxmlformats.org/officeDocument/2006/relationships">
  <dimension ref="A1:Y73"/>
  <sheetViews>
    <sheetView view="pageBreakPreview" zoomScaleSheetLayoutView="100" workbookViewId="0" topLeftCell="A1">
      <selection activeCell="H48" sqref="E48:H48"/>
    </sheetView>
  </sheetViews>
  <sheetFormatPr defaultColWidth="11.00390625" defaultRowHeight="12.75"/>
  <cols>
    <col min="1" max="1" width="3.25390625" style="11" customWidth="1"/>
    <col min="2" max="2" width="15.25390625" style="1" customWidth="1"/>
    <col min="3" max="3" width="14.125" style="1" customWidth="1"/>
    <col min="4" max="4" width="4.75390625" style="1" customWidth="1"/>
    <col min="5" max="5" width="5.00390625" style="1" customWidth="1"/>
    <col min="6" max="6" width="4.75390625" style="1" customWidth="1"/>
    <col min="7" max="7" width="4.375" style="1" customWidth="1"/>
    <col min="8" max="8" width="5.25390625" style="1" customWidth="1"/>
    <col min="9" max="9" width="3.00390625" style="11" customWidth="1"/>
    <col min="10" max="10" width="2.375" style="11" customWidth="1"/>
    <col min="11" max="11" width="3.00390625" style="11" customWidth="1"/>
    <col min="12" max="12" width="2.625" style="11" customWidth="1"/>
    <col min="13" max="13" width="15.875" style="11" customWidth="1"/>
    <col min="14" max="14" width="12.625" style="11" customWidth="1"/>
    <col min="15" max="15" width="18.875" style="1" customWidth="1"/>
    <col min="16" max="16" width="17.375" style="1" customWidth="1"/>
    <col min="17" max="18" width="0.12890625" style="1" customWidth="1"/>
    <col min="19" max="16384" width="10.75390625" style="1" customWidth="1"/>
  </cols>
  <sheetData>
    <row r="1" spans="1:24" ht="15">
      <c r="A1" s="52"/>
      <c r="B1" s="84" t="s">
        <v>270</v>
      </c>
      <c r="C1" s="4">
        <f>A!J3</f>
        <v>0</v>
      </c>
      <c r="D1" s="2"/>
      <c r="E1" s="368"/>
      <c r="F1" s="30"/>
      <c r="G1" s="95" t="s">
        <v>721</v>
      </c>
      <c r="H1" s="282" t="e">
        <f>#REF!</f>
        <v>#REF!</v>
      </c>
      <c r="I1" s="369"/>
      <c r="J1" s="370"/>
      <c r="K1" s="288"/>
      <c r="L1" s="289"/>
      <c r="M1" s="5"/>
      <c r="N1" s="5"/>
      <c r="X1" s="1" t="s">
        <v>422</v>
      </c>
    </row>
    <row r="2" spans="1:25" ht="15">
      <c r="A2" s="52"/>
      <c r="B2" s="84" t="s">
        <v>969</v>
      </c>
      <c r="C2" s="4">
        <f>A!J4</f>
        <v>0</v>
      </c>
      <c r="D2" s="2"/>
      <c r="E2" s="368"/>
      <c r="F2" s="30"/>
      <c r="G2" s="95" t="s">
        <v>588</v>
      </c>
      <c r="H2" s="282" t="e">
        <f>#REF!</f>
        <v>#REF!</v>
      </c>
      <c r="I2" s="369"/>
      <c r="J2" s="370"/>
      <c r="K2" s="288"/>
      <c r="L2" s="289"/>
      <c r="M2" s="5"/>
      <c r="N2" s="5"/>
      <c r="O2" s="3"/>
      <c r="P2" s="42"/>
      <c r="X2" s="1" t="s">
        <v>701</v>
      </c>
      <c r="Y2" s="1" t="s">
        <v>423</v>
      </c>
    </row>
    <row r="3" spans="1:25" ht="15">
      <c r="A3" s="52"/>
      <c r="B3" s="85"/>
      <c r="C3" s="73"/>
      <c r="D3" s="2"/>
      <c r="E3" s="368"/>
      <c r="F3" s="30"/>
      <c r="G3" s="95" t="s">
        <v>589</v>
      </c>
      <c r="H3" s="282" t="e">
        <f>#REF!</f>
        <v>#REF!</v>
      </c>
      <c r="I3" s="369"/>
      <c r="J3" s="370"/>
      <c r="K3" s="288"/>
      <c r="L3" s="289"/>
      <c r="M3" s="5"/>
      <c r="N3" s="5"/>
      <c r="O3" s="3"/>
      <c r="P3" s="42"/>
      <c r="Y3" s="1" t="s">
        <v>89</v>
      </c>
    </row>
    <row r="4" spans="2:25" ht="12.75">
      <c r="B4" s="2"/>
      <c r="C4" s="2"/>
      <c r="D4" s="2"/>
      <c r="E4" s="368"/>
      <c r="F4" s="30"/>
      <c r="G4" s="95" t="s">
        <v>145</v>
      </c>
      <c r="H4" s="282" t="e">
        <f>#REF!</f>
        <v>#REF!</v>
      </c>
      <c r="I4" s="369"/>
      <c r="J4" s="370"/>
      <c r="K4" s="288"/>
      <c r="L4" s="289"/>
      <c r="M4" s="5"/>
      <c r="N4" s="5"/>
      <c r="O4" s="3"/>
      <c r="P4" s="3"/>
      <c r="Y4" s="1" t="s">
        <v>182</v>
      </c>
    </row>
    <row r="5" spans="2:25" ht="12.75">
      <c r="B5" s="87" t="s">
        <v>580</v>
      </c>
      <c r="C5" s="2"/>
      <c r="D5" s="2"/>
      <c r="E5" s="2"/>
      <c r="F5" s="2"/>
      <c r="G5" s="2"/>
      <c r="H5" s="2"/>
      <c r="I5" s="5"/>
      <c r="J5" s="5"/>
      <c r="K5" s="5"/>
      <c r="L5" s="5"/>
      <c r="M5" s="5"/>
      <c r="N5" s="5"/>
      <c r="O5" s="3"/>
      <c r="P5" s="3"/>
      <c r="Y5" s="1" t="s">
        <v>365</v>
      </c>
    </row>
    <row r="6" spans="1:25" ht="15">
      <c r="A6" s="25" t="s">
        <v>452</v>
      </c>
      <c r="B6" s="144" t="s">
        <v>638</v>
      </c>
      <c r="C6" s="60"/>
      <c r="D6" s="364" t="s">
        <v>1304</v>
      </c>
      <c r="E6" s="61"/>
      <c r="F6" s="61"/>
      <c r="G6" s="61"/>
      <c r="H6" s="62" t="s">
        <v>674</v>
      </c>
      <c r="I6"/>
      <c r="J6"/>
      <c r="K6"/>
      <c r="L6"/>
      <c r="M6"/>
      <c r="N6"/>
      <c r="O6"/>
      <c r="P6"/>
      <c r="Y6" s="1" t="s">
        <v>424</v>
      </c>
    </row>
    <row r="7" spans="1:25" ht="15">
      <c r="A7" s="23"/>
      <c r="B7" s="21"/>
      <c r="C7" s="63" t="s">
        <v>787</v>
      </c>
      <c r="D7" s="63" t="s">
        <v>149</v>
      </c>
      <c r="E7" s="63" t="s">
        <v>150</v>
      </c>
      <c r="F7" s="63" t="s">
        <v>24</v>
      </c>
      <c r="G7" s="63" t="s">
        <v>25</v>
      </c>
      <c r="H7" s="64"/>
      <c r="I7"/>
      <c r="J7"/>
      <c r="K7"/>
      <c r="L7"/>
      <c r="M7"/>
      <c r="N7"/>
      <c r="O7"/>
      <c r="P7"/>
      <c r="Y7" s="1" t="s">
        <v>1292</v>
      </c>
    </row>
    <row r="8" spans="1:16" ht="12.75">
      <c r="A8" s="287"/>
      <c r="B8" s="14" t="s">
        <v>581</v>
      </c>
      <c r="C8" s="301"/>
      <c r="D8" s="301"/>
      <c r="E8" s="301"/>
      <c r="F8" s="301"/>
      <c r="G8" s="301"/>
      <c r="H8" s="301"/>
      <c r="I8"/>
      <c r="J8"/>
      <c r="K8"/>
      <c r="L8"/>
      <c r="M8"/>
      <c r="N8"/>
      <c r="O8"/>
      <c r="P8"/>
    </row>
    <row r="9" spans="1:16" ht="12.75">
      <c r="A9" s="287"/>
      <c r="B9" s="14" t="s">
        <v>700</v>
      </c>
      <c r="C9" s="301"/>
      <c r="D9" s="301"/>
      <c r="E9" s="301"/>
      <c r="F9" s="301"/>
      <c r="G9" s="301"/>
      <c r="H9" s="301"/>
      <c r="I9"/>
      <c r="J9"/>
      <c r="K9"/>
      <c r="L9"/>
      <c r="M9"/>
      <c r="N9"/>
      <c r="O9"/>
      <c r="P9"/>
    </row>
    <row r="10" spans="1:25" ht="12.75">
      <c r="A10" s="287"/>
      <c r="B10" s="14" t="s">
        <v>717</v>
      </c>
      <c r="C10" s="301"/>
      <c r="D10" s="301"/>
      <c r="E10" s="301"/>
      <c r="F10" s="301"/>
      <c r="G10" s="301"/>
      <c r="H10" s="301"/>
      <c r="I10"/>
      <c r="J10"/>
      <c r="K10"/>
      <c r="L10"/>
      <c r="M10"/>
      <c r="N10"/>
      <c r="O10"/>
      <c r="P10"/>
      <c r="X10" s="1" t="s">
        <v>575</v>
      </c>
      <c r="Y10" s="1" t="s">
        <v>579</v>
      </c>
    </row>
    <row r="11" spans="1:25" ht="12.75">
      <c r="A11" s="287"/>
      <c r="B11" s="14" t="s">
        <v>889</v>
      </c>
      <c r="C11" s="301"/>
      <c r="D11" s="301"/>
      <c r="E11" s="301"/>
      <c r="F11" s="301"/>
      <c r="G11" s="301"/>
      <c r="H11" s="301"/>
      <c r="I11"/>
      <c r="J11"/>
      <c r="K11"/>
      <c r="L11"/>
      <c r="M11"/>
      <c r="N11"/>
      <c r="O11"/>
      <c r="P11"/>
      <c r="Y11" s="1" t="s">
        <v>1383</v>
      </c>
    </row>
    <row r="12" spans="1:25" ht="12.75">
      <c r="A12" s="287"/>
      <c r="B12" s="14" t="s">
        <v>821</v>
      </c>
      <c r="C12" s="301"/>
      <c r="D12" s="301"/>
      <c r="E12" s="301"/>
      <c r="F12" s="301"/>
      <c r="G12" s="301"/>
      <c r="H12" s="301"/>
      <c r="I12"/>
      <c r="J12"/>
      <c r="K12"/>
      <c r="L12"/>
      <c r="M12"/>
      <c r="N12"/>
      <c r="O12"/>
      <c r="P12"/>
      <c r="Y12" s="1" t="s">
        <v>1194</v>
      </c>
    </row>
    <row r="13" spans="1:25" ht="12.75">
      <c r="A13" s="287"/>
      <c r="B13" s="14" t="s">
        <v>733</v>
      </c>
      <c r="C13" s="301"/>
      <c r="D13" s="301"/>
      <c r="E13" s="301"/>
      <c r="F13" s="301"/>
      <c r="G13" s="301"/>
      <c r="H13" s="301"/>
      <c r="I13"/>
      <c r="J13"/>
      <c r="K13"/>
      <c r="L13"/>
      <c r="M13"/>
      <c r="N13"/>
      <c r="O13"/>
      <c r="P13"/>
      <c r="Y13" s="1" t="s">
        <v>1292</v>
      </c>
    </row>
    <row r="14" spans="1:16" ht="12.75">
      <c r="A14" s="287"/>
      <c r="B14" s="14" t="s">
        <v>874</v>
      </c>
      <c r="C14" s="301"/>
      <c r="D14" s="301"/>
      <c r="E14" s="301"/>
      <c r="F14" s="301"/>
      <c r="G14" s="301"/>
      <c r="H14" s="301"/>
      <c r="I14"/>
      <c r="J14"/>
      <c r="K14"/>
      <c r="L14"/>
      <c r="M14"/>
      <c r="N14"/>
      <c r="O14"/>
      <c r="P14"/>
    </row>
    <row r="15" spans="1:16" ht="12.75">
      <c r="A15" s="287"/>
      <c r="B15" s="14" t="s">
        <v>1393</v>
      </c>
      <c r="C15" s="301"/>
      <c r="D15" s="301"/>
      <c r="E15" s="301"/>
      <c r="F15" s="301"/>
      <c r="G15" s="301"/>
      <c r="H15" s="301"/>
      <c r="I15"/>
      <c r="J15"/>
      <c r="K15"/>
      <c r="L15"/>
      <c r="M15"/>
      <c r="N15"/>
      <c r="O15"/>
      <c r="P15"/>
    </row>
    <row r="16" spans="1:24" ht="12.75">
      <c r="A16" s="287"/>
      <c r="B16" s="14" t="s">
        <v>417</v>
      </c>
      <c r="C16" s="301"/>
      <c r="D16" s="301"/>
      <c r="E16" s="301"/>
      <c r="F16" s="301"/>
      <c r="G16" s="301"/>
      <c r="H16" s="301"/>
      <c r="I16"/>
      <c r="J16"/>
      <c r="K16"/>
      <c r="L16"/>
      <c r="M16"/>
      <c r="N16"/>
      <c r="O16"/>
      <c r="P16"/>
      <c r="X16" s="1" t="s">
        <v>1284</v>
      </c>
    </row>
    <row r="17" spans="1:16" ht="12.75">
      <c r="A17" s="287"/>
      <c r="B17" s="14" t="s">
        <v>1292</v>
      </c>
      <c r="C17" s="301"/>
      <c r="D17" s="301"/>
      <c r="E17" s="301"/>
      <c r="F17" s="301"/>
      <c r="G17" s="301"/>
      <c r="H17" s="301"/>
      <c r="I17"/>
      <c r="J17"/>
      <c r="K17"/>
      <c r="L17"/>
      <c r="M17"/>
      <c r="N17"/>
      <c r="O17"/>
      <c r="P17"/>
    </row>
    <row r="18" spans="1:16" ht="12.75" customHeight="1">
      <c r="A18" s="50"/>
      <c r="B18" s="89"/>
      <c r="C18" s="191"/>
      <c r="D18" s="191"/>
      <c r="E18" s="191"/>
      <c r="F18" s="191"/>
      <c r="G18" s="191"/>
      <c r="H18" s="191"/>
      <c r="I18"/>
      <c r="J18"/>
      <c r="K18"/>
      <c r="L18"/>
      <c r="M18"/>
      <c r="N18"/>
      <c r="O18"/>
      <c r="P18"/>
    </row>
    <row r="19" spans="1:16" ht="12.75" customHeight="1">
      <c r="A19" s="188" t="s">
        <v>674</v>
      </c>
      <c r="B19" s="49" t="s">
        <v>1382</v>
      </c>
      <c r="C19" s="49"/>
      <c r="D19" s="41"/>
      <c r="E19" s="41"/>
      <c r="F19" s="41"/>
      <c r="G19" s="41"/>
      <c r="H19"/>
      <c r="I19"/>
      <c r="J19"/>
      <c r="K19"/>
      <c r="L19"/>
      <c r="M19"/>
      <c r="N19"/>
      <c r="O19"/>
      <c r="P19"/>
    </row>
    <row r="20" spans="1:16" ht="12.75" customHeight="1">
      <c r="A20" s="304"/>
      <c r="B20" s="306"/>
      <c r="C20" s="305"/>
      <c r="D20" s="305"/>
      <c r="E20" s="305"/>
      <c r="F20" s="305"/>
      <c r="G20" s="180"/>
      <c r="H20"/>
      <c r="I20"/>
      <c r="J20"/>
      <c r="K20"/>
      <c r="L20"/>
      <c r="M20"/>
      <c r="N20"/>
      <c r="O20"/>
      <c r="P20"/>
    </row>
    <row r="21" spans="1:24" ht="12.75" customHeight="1">
      <c r="A21" s="304"/>
      <c r="B21" s="306"/>
      <c r="C21" s="305"/>
      <c r="D21" s="305"/>
      <c r="E21" s="305"/>
      <c r="F21" s="305"/>
      <c r="G21" s="180"/>
      <c r="H21"/>
      <c r="I21"/>
      <c r="J21"/>
      <c r="K21"/>
      <c r="L21"/>
      <c r="M21"/>
      <c r="N21"/>
      <c r="O21"/>
      <c r="P21"/>
      <c r="X21" s="1" t="s">
        <v>875</v>
      </c>
    </row>
    <row r="22" spans="1:16" ht="12.75" customHeight="1">
      <c r="A22" s="304"/>
      <c r="B22" s="306"/>
      <c r="C22" s="305"/>
      <c r="D22" s="305"/>
      <c r="E22" s="305"/>
      <c r="F22" s="305"/>
      <c r="G22" s="180"/>
      <c r="H22"/>
      <c r="I22"/>
      <c r="J22"/>
      <c r="K22"/>
      <c r="L22"/>
      <c r="M22"/>
      <c r="N22"/>
      <c r="O22"/>
      <c r="P22"/>
    </row>
    <row r="23" spans="1:16" ht="12.75" customHeight="1">
      <c r="A23" s="304"/>
      <c r="B23" s="306"/>
      <c r="C23" s="305"/>
      <c r="D23" s="305"/>
      <c r="E23" s="305"/>
      <c r="F23" s="305"/>
      <c r="G23" s="180"/>
      <c r="H23"/>
      <c r="I23"/>
      <c r="J23"/>
      <c r="K23"/>
      <c r="L23"/>
      <c r="M23"/>
      <c r="N23"/>
      <c r="O23"/>
      <c r="P23"/>
    </row>
    <row r="24" spans="1:25" ht="12.75" customHeight="1">
      <c r="A24" s="304"/>
      <c r="B24" s="306"/>
      <c r="C24" s="305"/>
      <c r="D24" s="305"/>
      <c r="E24" s="305"/>
      <c r="F24" s="305"/>
      <c r="G24" s="180"/>
      <c r="H24"/>
      <c r="I24" s="5"/>
      <c r="J24" s="5"/>
      <c r="K24" s="5"/>
      <c r="L24" s="5"/>
      <c r="M24" s="5"/>
      <c r="N24" s="5"/>
      <c r="O24" s="3"/>
      <c r="P24" s="3"/>
      <c r="Q24"/>
      <c r="R24"/>
      <c r="S24"/>
      <c r="X24"/>
      <c r="Y24"/>
    </row>
    <row r="25" spans="3:25" ht="12.75" customHeight="1">
      <c r="C25" s="2"/>
      <c r="D25" s="2"/>
      <c r="E25" s="2"/>
      <c r="F25" s="2"/>
      <c r="G25" s="2"/>
      <c r="H25" s="2"/>
      <c r="I25" s="5"/>
      <c r="J25" s="5"/>
      <c r="K25" s="5"/>
      <c r="L25" s="5"/>
      <c r="M25" s="5"/>
      <c r="N25" s="5"/>
      <c r="O25" s="3"/>
      <c r="P25" s="3"/>
      <c r="Q25"/>
      <c r="R25"/>
      <c r="S25"/>
      <c r="X25"/>
      <c r="Y25"/>
    </row>
    <row r="26" spans="1:25" ht="12.75" customHeight="1">
      <c r="A26"/>
      <c r="B26" s="87" t="s">
        <v>557</v>
      </c>
      <c r="C26"/>
      <c r="D26"/>
      <c r="E26"/>
      <c r="F26"/>
      <c r="G26"/>
      <c r="H26"/>
      <c r="I26"/>
      <c r="J26"/>
      <c r="K26"/>
      <c r="L26"/>
      <c r="M26"/>
      <c r="N26"/>
      <c r="O26"/>
      <c r="P26"/>
      <c r="Q26"/>
      <c r="R26"/>
      <c r="S26"/>
      <c r="X26"/>
      <c r="Y26"/>
    </row>
    <row r="27" spans="1:19" ht="12.75" customHeight="1">
      <c r="A27" s="25"/>
      <c r="B27" s="94" t="s">
        <v>638</v>
      </c>
      <c r="C27" s="60"/>
      <c r="D27" s="364" t="s">
        <v>1304</v>
      </c>
      <c r="E27" s="61"/>
      <c r="F27" s="61"/>
      <c r="G27" s="61"/>
      <c r="H27" s="62" t="s">
        <v>903</v>
      </c>
      <c r="I27" s="194" t="s">
        <v>854</v>
      </c>
      <c r="J27" s="30"/>
      <c r="K27" s="30"/>
      <c r="L27" s="30"/>
      <c r="M27" s="28" t="s">
        <v>1119</v>
      </c>
      <c r="N27" s="46"/>
      <c r="O27"/>
      <c r="P27"/>
      <c r="Q27"/>
      <c r="R27"/>
      <c r="S27"/>
    </row>
    <row r="28" spans="1:19" ht="12" customHeight="1">
      <c r="A28" s="23"/>
      <c r="B28" s="34"/>
      <c r="C28" s="63" t="s">
        <v>787</v>
      </c>
      <c r="D28" s="63" t="s">
        <v>149</v>
      </c>
      <c r="E28" s="63" t="s">
        <v>150</v>
      </c>
      <c r="F28" s="63" t="s">
        <v>24</v>
      </c>
      <c r="G28" s="63" t="s">
        <v>25</v>
      </c>
      <c r="H28" s="64"/>
      <c r="I28" s="23" t="s">
        <v>375</v>
      </c>
      <c r="J28" s="23" t="s">
        <v>674</v>
      </c>
      <c r="K28" s="23" t="s">
        <v>651</v>
      </c>
      <c r="L28" s="35" t="s">
        <v>674</v>
      </c>
      <c r="M28" s="21" t="s">
        <v>722</v>
      </c>
      <c r="N28" s="113" t="s">
        <v>534</v>
      </c>
      <c r="O28"/>
      <c r="P28"/>
      <c r="Q28"/>
      <c r="R28"/>
      <c r="S28"/>
    </row>
    <row r="29" spans="1:19" ht="12.75">
      <c r="A29" s="287"/>
      <c r="B29" s="14" t="s">
        <v>700</v>
      </c>
      <c r="C29" s="301"/>
      <c r="D29" s="301"/>
      <c r="E29" s="301"/>
      <c r="F29" s="301"/>
      <c r="G29" s="301"/>
      <c r="H29" s="301"/>
      <c r="I29" s="81"/>
      <c r="J29" s="287"/>
      <c r="K29" s="81" t="s">
        <v>1177</v>
      </c>
      <c r="L29" s="287"/>
      <c r="M29" s="14"/>
      <c r="N29" s="202" t="s">
        <v>1290</v>
      </c>
      <c r="O29"/>
      <c r="P29"/>
      <c r="Q29"/>
      <c r="R29"/>
      <c r="S29"/>
    </row>
    <row r="30" spans="1:19" ht="12.75">
      <c r="A30" s="287"/>
      <c r="B30" s="14" t="s">
        <v>717</v>
      </c>
      <c r="C30" s="301"/>
      <c r="D30" s="301"/>
      <c r="E30" s="301"/>
      <c r="F30" s="301"/>
      <c r="G30" s="301"/>
      <c r="H30" s="301"/>
      <c r="I30" s="10" t="s">
        <v>1177</v>
      </c>
      <c r="J30" s="300"/>
      <c r="K30" s="10" t="s">
        <v>1177</v>
      </c>
      <c r="L30" s="300"/>
      <c r="M30" s="14" t="s">
        <v>846</v>
      </c>
      <c r="N30" s="202" t="s">
        <v>1290</v>
      </c>
      <c r="O30"/>
      <c r="P30"/>
      <c r="Q30"/>
      <c r="R30"/>
      <c r="S30"/>
    </row>
    <row r="31" spans="1:19" ht="12.75">
      <c r="A31" s="287"/>
      <c r="B31" s="14" t="s">
        <v>718</v>
      </c>
      <c r="C31" s="301"/>
      <c r="D31" s="301"/>
      <c r="E31" s="301"/>
      <c r="F31" s="301"/>
      <c r="G31" s="301"/>
      <c r="H31" s="301"/>
      <c r="I31" s="81"/>
      <c r="J31" s="287"/>
      <c r="K31" s="81" t="s">
        <v>1177</v>
      </c>
      <c r="L31" s="287"/>
      <c r="M31" s="14" t="s">
        <v>1290</v>
      </c>
      <c r="N31" s="202" t="s">
        <v>1290</v>
      </c>
      <c r="O31"/>
      <c r="P31"/>
      <c r="Q31"/>
      <c r="R31"/>
      <c r="S31"/>
    </row>
    <row r="32" spans="1:19" ht="12.75">
      <c r="A32" s="287"/>
      <c r="B32" s="14" t="s">
        <v>261</v>
      </c>
      <c r="C32" s="301"/>
      <c r="D32" s="301"/>
      <c r="E32" s="301"/>
      <c r="F32" s="301"/>
      <c r="G32" s="301"/>
      <c r="H32" s="301"/>
      <c r="I32" s="10" t="s">
        <v>1177</v>
      </c>
      <c r="J32" s="300"/>
      <c r="K32" s="10" t="s">
        <v>1177</v>
      </c>
      <c r="L32" s="300"/>
      <c r="M32" s="17" t="s">
        <v>1218</v>
      </c>
      <c r="N32" s="202"/>
      <c r="O32"/>
      <c r="P32"/>
      <c r="Q32"/>
      <c r="R32"/>
      <c r="S32"/>
    </row>
    <row r="33" spans="1:19" ht="12.75">
      <c r="A33" s="287"/>
      <c r="B33" s="14" t="s">
        <v>262</v>
      </c>
      <c r="C33" s="301"/>
      <c r="D33" s="301"/>
      <c r="E33" s="301"/>
      <c r="F33" s="301"/>
      <c r="G33" s="301"/>
      <c r="H33" s="301"/>
      <c r="I33" s="81"/>
      <c r="J33" s="287"/>
      <c r="K33" s="81" t="s">
        <v>1177</v>
      </c>
      <c r="L33" s="287"/>
      <c r="M33" s="14"/>
      <c r="N33" s="202"/>
      <c r="O33"/>
      <c r="P33"/>
      <c r="Q33"/>
      <c r="R33"/>
      <c r="S33"/>
    </row>
    <row r="34" spans="1:19" ht="12.75">
      <c r="A34" s="287"/>
      <c r="B34" s="14" t="s">
        <v>1393</v>
      </c>
      <c r="C34" s="301"/>
      <c r="D34" s="301"/>
      <c r="E34" s="301"/>
      <c r="F34" s="301"/>
      <c r="G34" s="301"/>
      <c r="H34" s="301"/>
      <c r="I34" s="26"/>
      <c r="J34" s="287"/>
      <c r="K34" s="81" t="s">
        <v>1177</v>
      </c>
      <c r="L34" s="287"/>
      <c r="M34" s="26"/>
      <c r="N34" s="26"/>
      <c r="O34"/>
      <c r="P34"/>
      <c r="Q34"/>
      <c r="R34"/>
      <c r="S34"/>
    </row>
    <row r="35" spans="1:19" ht="12.75" customHeight="1">
      <c r="A35" s="287"/>
      <c r="B35" s="14" t="s">
        <v>271</v>
      </c>
      <c r="C35" s="301"/>
      <c r="D35" s="301"/>
      <c r="E35" s="301"/>
      <c r="F35" s="301"/>
      <c r="G35" s="301"/>
      <c r="H35" s="301"/>
      <c r="I35" s="26"/>
      <c r="J35" s="287"/>
      <c r="K35" s="81" t="s">
        <v>1177</v>
      </c>
      <c r="L35" s="287"/>
      <c r="M35" s="26"/>
      <c r="N35" s="26"/>
      <c r="O35"/>
      <c r="P35"/>
      <c r="Q35"/>
      <c r="R35"/>
      <c r="S35"/>
    </row>
    <row r="36" spans="1:19" ht="12.75" customHeight="1">
      <c r="A36" s="287"/>
      <c r="B36" s="14" t="s">
        <v>1292</v>
      </c>
      <c r="C36" s="301"/>
      <c r="D36" s="301"/>
      <c r="E36" s="301"/>
      <c r="F36" s="301"/>
      <c r="G36" s="301"/>
      <c r="H36" s="301"/>
      <c r="I36" s="26"/>
      <c r="J36" s="287"/>
      <c r="K36" s="81"/>
      <c r="L36" s="287"/>
      <c r="M36" s="26"/>
      <c r="N36" s="26"/>
      <c r="O36"/>
      <c r="P36"/>
      <c r="Q36"/>
      <c r="R36"/>
      <c r="S36"/>
    </row>
    <row r="37" spans="1:19" ht="12.75" customHeight="1">
      <c r="A37" s="52"/>
      <c r="B37"/>
      <c r="C37"/>
      <c r="D37" s="2"/>
      <c r="E37" s="2"/>
      <c r="F37" s="2"/>
      <c r="G37" s="2"/>
      <c r="H37" s="2"/>
      <c r="I37" s="5"/>
      <c r="J37" s="5"/>
      <c r="K37" s="5"/>
      <c r="L37" s="5"/>
      <c r="M37" s="5"/>
      <c r="N37" s="5"/>
      <c r="O37"/>
      <c r="P37"/>
      <c r="Q37"/>
      <c r="R37"/>
      <c r="S37"/>
    </row>
    <row r="38" spans="1:19" ht="12.75" customHeight="1">
      <c r="A38" s="188" t="s">
        <v>674</v>
      </c>
      <c r="B38" s="172" t="s">
        <v>280</v>
      </c>
      <c r="C38" s="172"/>
      <c r="D38" s="41"/>
      <c r="E38" s="41"/>
      <c r="F38" s="41"/>
      <c r="G38" s="41"/>
      <c r="H38"/>
      <c r="I38"/>
      <c r="J38"/>
      <c r="K38"/>
      <c r="L38" s="5"/>
      <c r="M38" s="5"/>
      <c r="N38" s="5"/>
      <c r="P38"/>
      <c r="Q38"/>
      <c r="R38"/>
      <c r="S38"/>
    </row>
    <row r="39" spans="1:19" ht="12.75" customHeight="1">
      <c r="A39" s="304"/>
      <c r="B39" s="306"/>
      <c r="C39" s="305"/>
      <c r="D39" s="305"/>
      <c r="E39" s="305"/>
      <c r="F39" s="305"/>
      <c r="G39" s="180"/>
      <c r="H39"/>
      <c r="I39"/>
      <c r="J39"/>
      <c r="K39"/>
      <c r="L39"/>
      <c r="M39"/>
      <c r="N39"/>
      <c r="O39" s="3"/>
      <c r="P39" s="42"/>
      <c r="Q39"/>
      <c r="R39"/>
      <c r="S39"/>
    </row>
    <row r="40" spans="1:19" ht="12.75" customHeight="1">
      <c r="A40" s="304"/>
      <c r="B40" s="306"/>
      <c r="C40" s="305"/>
      <c r="D40" s="305"/>
      <c r="E40" s="305"/>
      <c r="F40" s="305"/>
      <c r="G40" s="180"/>
      <c r="H40"/>
      <c r="I40"/>
      <c r="J40"/>
      <c r="K40"/>
      <c r="L40"/>
      <c r="M40"/>
      <c r="N40"/>
      <c r="O40"/>
      <c r="P40"/>
      <c r="Q40"/>
      <c r="R40"/>
      <c r="S40"/>
    </row>
    <row r="41" spans="1:19" ht="12.75" customHeight="1">
      <c r="A41" s="304"/>
      <c r="B41" s="306"/>
      <c r="C41" s="305"/>
      <c r="D41" s="305"/>
      <c r="E41" s="305"/>
      <c r="F41" s="305"/>
      <c r="G41" s="180"/>
      <c r="H41"/>
      <c r="I41"/>
      <c r="J41"/>
      <c r="K41"/>
      <c r="L41"/>
      <c r="M41"/>
      <c r="N41"/>
      <c r="O41"/>
      <c r="P41"/>
      <c r="Q41"/>
      <c r="R41"/>
      <c r="S41"/>
    </row>
    <row r="42" spans="1:19" ht="12.75" customHeight="1">
      <c r="A42" s="304"/>
      <c r="B42" s="306"/>
      <c r="C42" s="305"/>
      <c r="D42" s="305"/>
      <c r="E42" s="305"/>
      <c r="F42" s="305"/>
      <c r="G42" s="180"/>
      <c r="H42"/>
      <c r="I42"/>
      <c r="J42"/>
      <c r="K42"/>
      <c r="L42"/>
      <c r="M42"/>
      <c r="N42"/>
      <c r="O42"/>
      <c r="P42"/>
      <c r="Q42"/>
      <c r="R42"/>
      <c r="S42"/>
    </row>
    <row r="43" spans="1:19" ht="12.75" customHeight="1">
      <c r="A43" s="304"/>
      <c r="B43" s="306"/>
      <c r="C43" s="305"/>
      <c r="D43" s="305"/>
      <c r="E43" s="305"/>
      <c r="F43" s="305"/>
      <c r="G43" s="180"/>
      <c r="H43"/>
      <c r="I43"/>
      <c r="J43"/>
      <c r="K43"/>
      <c r="L43"/>
      <c r="M43"/>
      <c r="N43"/>
      <c r="O43"/>
      <c r="P43"/>
      <c r="Q43"/>
      <c r="R43"/>
      <c r="S43"/>
    </row>
    <row r="44" spans="1:25" ht="12.75" customHeight="1">
      <c r="A44" s="304"/>
      <c r="B44" s="306"/>
      <c r="C44" s="305"/>
      <c r="D44" s="305"/>
      <c r="E44" s="305"/>
      <c r="F44" s="305"/>
      <c r="G44" s="180"/>
      <c r="H44"/>
      <c r="I44"/>
      <c r="J44"/>
      <c r="K44"/>
      <c r="L44"/>
      <c r="M44"/>
      <c r="N44"/>
      <c r="O44"/>
      <c r="P44"/>
      <c r="X44" s="54"/>
      <c r="Y44" s="54"/>
    </row>
    <row r="45" spans="1:25" ht="12.75" customHeight="1">
      <c r="A45"/>
      <c r="B45" s="38"/>
      <c r="C45"/>
      <c r="D45"/>
      <c r="E45"/>
      <c r="F45"/>
      <c r="G45"/>
      <c r="H45"/>
      <c r="I45"/>
      <c r="J45"/>
      <c r="K45"/>
      <c r="L45"/>
      <c r="M45"/>
      <c r="N45"/>
      <c r="O45"/>
      <c r="P45"/>
      <c r="X45" s="54"/>
      <c r="Y45" s="54"/>
    </row>
    <row r="46" spans="1:25" ht="12.75" customHeight="1">
      <c r="A46"/>
      <c r="B46" s="38"/>
      <c r="C46"/>
      <c r="D46"/>
      <c r="E46"/>
      <c r="F46"/>
      <c r="G46"/>
      <c r="H46"/>
      <c r="I46"/>
      <c r="J46"/>
      <c r="K46"/>
      <c r="L46"/>
      <c r="M46"/>
      <c r="N46"/>
      <c r="O46"/>
      <c r="P46"/>
      <c r="X46" s="54"/>
      <c r="Y46" s="54"/>
    </row>
    <row r="47" spans="1:16" s="54" customFormat="1" ht="12.75" customHeight="1">
      <c r="A47" s="38"/>
      <c r="B47" s="38"/>
      <c r="C47" s="38"/>
      <c r="D47" s="38"/>
      <c r="E47" s="98" t="s">
        <v>596</v>
      </c>
      <c r="F47" s="99"/>
      <c r="G47" s="99"/>
      <c r="H47" s="145"/>
      <c r="M47"/>
      <c r="N47"/>
      <c r="O47"/>
      <c r="P47"/>
    </row>
    <row r="48" spans="1:16" s="54" customFormat="1" ht="12.75" customHeight="1">
      <c r="A48" s="173" t="s">
        <v>452</v>
      </c>
      <c r="B48" s="41" t="s">
        <v>948</v>
      </c>
      <c r="C48" s="38"/>
      <c r="D48" s="38"/>
      <c r="E48" s="107" t="s">
        <v>1398</v>
      </c>
      <c r="F48" s="107" t="s">
        <v>1399</v>
      </c>
      <c r="G48" s="107" t="s">
        <v>1002</v>
      </c>
      <c r="H48" s="107" t="s">
        <v>754</v>
      </c>
      <c r="M48"/>
      <c r="N48"/>
      <c r="O48"/>
      <c r="P48"/>
    </row>
    <row r="49" spans="1:16" s="54" customFormat="1" ht="12.75" customHeight="1">
      <c r="A49" s="146"/>
      <c r="B49" s="148"/>
      <c r="C49" s="40"/>
      <c r="D49" s="40"/>
      <c r="E49" s="14" t="s">
        <v>811</v>
      </c>
      <c r="F49" s="17">
        <v>1</v>
      </c>
      <c r="G49" s="146"/>
      <c r="H49" s="287"/>
      <c r="M49"/>
      <c r="N49"/>
      <c r="O49"/>
      <c r="P49"/>
    </row>
    <row r="50" spans="1:16" s="54" customFormat="1" ht="12.75" customHeight="1">
      <c r="A50" s="146"/>
      <c r="B50" s="148"/>
      <c r="C50" s="40"/>
      <c r="D50" s="40"/>
      <c r="E50" s="14" t="s">
        <v>811</v>
      </c>
      <c r="F50" s="17">
        <v>1</v>
      </c>
      <c r="G50" s="146"/>
      <c r="H50" s="287"/>
      <c r="M50"/>
      <c r="N50"/>
      <c r="O50"/>
      <c r="P50"/>
    </row>
    <row r="51" spans="1:16" s="54" customFormat="1" ht="12.75" customHeight="1">
      <c r="A51" s="146"/>
      <c r="B51" s="148"/>
      <c r="C51" s="40"/>
      <c r="D51" s="40"/>
      <c r="E51" s="14" t="s">
        <v>811</v>
      </c>
      <c r="F51" s="17">
        <v>2</v>
      </c>
      <c r="G51" s="146"/>
      <c r="H51" s="287"/>
      <c r="M51"/>
      <c r="N51"/>
      <c r="O51"/>
      <c r="P51"/>
    </row>
    <row r="52" spans="1:16" s="54" customFormat="1" ht="12.75" customHeight="1">
      <c r="A52" s="146"/>
      <c r="B52" s="148"/>
      <c r="C52" s="40"/>
      <c r="D52" s="40"/>
      <c r="E52" s="14" t="s">
        <v>811</v>
      </c>
      <c r="F52" s="17">
        <v>2</v>
      </c>
      <c r="G52" s="146"/>
      <c r="H52" s="287"/>
      <c r="M52"/>
      <c r="N52"/>
      <c r="O52"/>
      <c r="P52"/>
    </row>
    <row r="53" spans="1:16" s="54" customFormat="1" ht="12.75" customHeight="1">
      <c r="A53" s="146"/>
      <c r="B53" s="148"/>
      <c r="C53" s="40"/>
      <c r="D53" s="40"/>
      <c r="E53" s="14" t="s">
        <v>811</v>
      </c>
      <c r="F53" s="17">
        <v>3</v>
      </c>
      <c r="G53" s="146"/>
      <c r="H53" s="287"/>
      <c r="M53"/>
      <c r="N53"/>
      <c r="O53"/>
      <c r="P53"/>
    </row>
    <row r="54" spans="1:16" s="54" customFormat="1" ht="12.75" customHeight="1">
      <c r="A54" s="146"/>
      <c r="B54" s="148"/>
      <c r="C54" s="40"/>
      <c r="D54" s="40"/>
      <c r="E54" s="14" t="s">
        <v>811</v>
      </c>
      <c r="F54" s="17">
        <v>3</v>
      </c>
      <c r="G54" s="146"/>
      <c r="H54" s="287"/>
      <c r="M54"/>
      <c r="N54"/>
      <c r="O54"/>
      <c r="P54"/>
    </row>
    <row r="55" spans="1:16" s="54" customFormat="1" ht="12.75" customHeight="1">
      <c r="A55"/>
      <c r="B55"/>
      <c r="C55"/>
      <c r="D55"/>
      <c r="E55"/>
      <c r="F55"/>
      <c r="G55"/>
      <c r="H55"/>
      <c r="I55"/>
      <c r="J55"/>
      <c r="K55"/>
      <c r="L55"/>
      <c r="M55"/>
      <c r="N55"/>
      <c r="O55"/>
      <c r="P55"/>
    </row>
    <row r="56" spans="1:16" s="54" customFormat="1" ht="12.75" customHeight="1">
      <c r="A56"/>
      <c r="B56"/>
      <c r="C56"/>
      <c r="D56"/>
      <c r="E56"/>
      <c r="F56"/>
      <c r="G56"/>
      <c r="H56"/>
      <c r="I56"/>
      <c r="J56"/>
      <c r="K56"/>
      <c r="L56"/>
      <c r="M56"/>
      <c r="N56"/>
      <c r="O56"/>
      <c r="P56"/>
    </row>
    <row r="57" spans="1:16" s="54" customFormat="1" ht="12.75" customHeight="1">
      <c r="A57"/>
      <c r="B57"/>
      <c r="C57"/>
      <c r="D57"/>
      <c r="E57"/>
      <c r="F57"/>
      <c r="G57"/>
      <c r="H57"/>
      <c r="I57"/>
      <c r="J57"/>
      <c r="K57"/>
      <c r="L57"/>
      <c r="M57"/>
      <c r="N57"/>
      <c r="O57"/>
      <c r="P57"/>
    </row>
    <row r="58" spans="1:16" s="54" customFormat="1" ht="12.75" customHeight="1">
      <c r="A58"/>
      <c r="B58"/>
      <c r="C58"/>
      <c r="D58"/>
      <c r="E58"/>
      <c r="F58"/>
      <c r="G58"/>
      <c r="H58"/>
      <c r="I58"/>
      <c r="J58"/>
      <c r="K58"/>
      <c r="L58"/>
      <c r="M58"/>
      <c r="N58"/>
      <c r="O58"/>
      <c r="P58"/>
    </row>
    <row r="59" spans="1:16" s="54" customFormat="1" ht="12.75" customHeight="1">
      <c r="A59"/>
      <c r="B59"/>
      <c r="C59"/>
      <c r="D59"/>
      <c r="E59"/>
      <c r="F59"/>
      <c r="G59"/>
      <c r="H59"/>
      <c r="I59"/>
      <c r="J59"/>
      <c r="K59"/>
      <c r="L59"/>
      <c r="M59"/>
      <c r="N59"/>
      <c r="O59"/>
      <c r="P59"/>
    </row>
    <row r="60" spans="1:16" s="54" customFormat="1" ht="12.75" customHeight="1">
      <c r="A60"/>
      <c r="B60"/>
      <c r="C60"/>
      <c r="D60"/>
      <c r="E60"/>
      <c r="F60"/>
      <c r="G60"/>
      <c r="H60"/>
      <c r="I60"/>
      <c r="J60"/>
      <c r="K60"/>
      <c r="L60"/>
      <c r="M60"/>
      <c r="N60"/>
      <c r="O60"/>
      <c r="P60"/>
    </row>
    <row r="61" spans="1:16" s="54" customFormat="1" ht="12.75" customHeight="1">
      <c r="A61"/>
      <c r="B61"/>
      <c r="C61"/>
      <c r="D61"/>
      <c r="E61"/>
      <c r="F61"/>
      <c r="G61"/>
      <c r="H61"/>
      <c r="I61"/>
      <c r="J61"/>
      <c r="K61"/>
      <c r="L61"/>
      <c r="M61"/>
      <c r="N61"/>
      <c r="O61"/>
      <c r="P61"/>
    </row>
    <row r="62" spans="1:16" s="54" customFormat="1" ht="12.75" customHeight="1">
      <c r="A62"/>
      <c r="B62"/>
      <c r="C62"/>
      <c r="D62"/>
      <c r="E62"/>
      <c r="F62"/>
      <c r="G62"/>
      <c r="H62"/>
      <c r="I62"/>
      <c r="J62"/>
      <c r="K62"/>
      <c r="L62"/>
      <c r="M62"/>
      <c r="N62"/>
      <c r="O62"/>
      <c r="P62"/>
    </row>
    <row r="63" spans="1:16" s="54" customFormat="1" ht="12.75" customHeight="1">
      <c r="A63"/>
      <c r="B63"/>
      <c r="C63"/>
      <c r="D63"/>
      <c r="E63"/>
      <c r="F63"/>
      <c r="G63"/>
      <c r="H63"/>
      <c r="I63"/>
      <c r="J63"/>
      <c r="K63"/>
      <c r="L63"/>
      <c r="M63"/>
      <c r="N63"/>
      <c r="O63"/>
      <c r="P63"/>
    </row>
    <row r="64" spans="1:16" s="54" customFormat="1" ht="12.75" customHeight="1">
      <c r="A64"/>
      <c r="B64"/>
      <c r="C64"/>
      <c r="D64"/>
      <c r="E64"/>
      <c r="F64"/>
      <c r="G64"/>
      <c r="H64"/>
      <c r="I64"/>
      <c r="J64"/>
      <c r="K64"/>
      <c r="L64"/>
      <c r="M64"/>
      <c r="N64"/>
      <c r="O64"/>
      <c r="P64"/>
    </row>
    <row r="65" spans="1:16" s="54" customFormat="1" ht="12.75" customHeight="1">
      <c r="A65"/>
      <c r="B65"/>
      <c r="C65"/>
      <c r="D65"/>
      <c r="E65"/>
      <c r="F65"/>
      <c r="G65"/>
      <c r="H65"/>
      <c r="I65"/>
      <c r="J65"/>
      <c r="K65"/>
      <c r="L65"/>
      <c r="M65"/>
      <c r="N65"/>
      <c r="O65"/>
      <c r="P65"/>
    </row>
    <row r="66" spans="1:16" s="54" customFormat="1" ht="12.75" customHeight="1">
      <c r="A66"/>
      <c r="B66"/>
      <c r="C66"/>
      <c r="D66"/>
      <c r="E66"/>
      <c r="F66"/>
      <c r="G66"/>
      <c r="H66"/>
      <c r="I66"/>
      <c r="J66"/>
      <c r="K66"/>
      <c r="L66"/>
      <c r="M66"/>
      <c r="N66"/>
      <c r="O66"/>
      <c r="P66"/>
    </row>
    <row r="67" spans="1:16" s="54" customFormat="1" ht="12.75" customHeight="1">
      <c r="A67"/>
      <c r="B67"/>
      <c r="C67"/>
      <c r="D67"/>
      <c r="E67"/>
      <c r="F67"/>
      <c r="G67"/>
      <c r="H67"/>
      <c r="I67"/>
      <c r="J67"/>
      <c r="K67"/>
      <c r="L67"/>
      <c r="M67"/>
      <c r="N67"/>
      <c r="O67"/>
      <c r="P67"/>
    </row>
    <row r="68" spans="1:16" s="54" customFormat="1" ht="16.5">
      <c r="A68"/>
      <c r="B68"/>
      <c r="C68"/>
      <c r="D68"/>
      <c r="E68"/>
      <c r="F68"/>
      <c r="G68"/>
      <c r="H68"/>
      <c r="I68"/>
      <c r="J68"/>
      <c r="K68"/>
      <c r="L68"/>
      <c r="M68"/>
      <c r="N68"/>
      <c r="O68"/>
      <c r="P68"/>
    </row>
    <row r="69" spans="1:16" s="54" customFormat="1" ht="16.5">
      <c r="A69"/>
      <c r="B69"/>
      <c r="C69"/>
      <c r="D69"/>
      <c r="E69"/>
      <c r="F69"/>
      <c r="G69"/>
      <c r="H69"/>
      <c r="I69"/>
      <c r="J69"/>
      <c r="K69"/>
      <c r="L69"/>
      <c r="M69"/>
      <c r="N69"/>
      <c r="O69"/>
      <c r="P69"/>
    </row>
    <row r="70" spans="1:16" s="54" customFormat="1" ht="16.5">
      <c r="A70"/>
      <c r="B70"/>
      <c r="C70"/>
      <c r="D70"/>
      <c r="E70"/>
      <c r="F70"/>
      <c r="G70"/>
      <c r="H70"/>
      <c r="I70"/>
      <c r="J70"/>
      <c r="K70"/>
      <c r="L70"/>
      <c r="M70"/>
      <c r="N70"/>
      <c r="O70"/>
      <c r="P70"/>
    </row>
    <row r="71" spans="1:25" s="54" customFormat="1" ht="16.5">
      <c r="A71"/>
      <c r="B71"/>
      <c r="C71"/>
      <c r="D71"/>
      <c r="E71"/>
      <c r="F71"/>
      <c r="G71"/>
      <c r="H71"/>
      <c r="I71"/>
      <c r="J71"/>
      <c r="K71"/>
      <c r="L71"/>
      <c r="M71"/>
      <c r="N71"/>
      <c r="O71"/>
      <c r="P71"/>
      <c r="X71" s="1"/>
      <c r="Y71" s="1"/>
    </row>
    <row r="72" spans="1:25" s="54" customFormat="1" ht="16.5">
      <c r="A72"/>
      <c r="B72"/>
      <c r="C72"/>
      <c r="D72"/>
      <c r="E72"/>
      <c r="F72"/>
      <c r="G72"/>
      <c r="H72"/>
      <c r="I72"/>
      <c r="J72"/>
      <c r="K72"/>
      <c r="L72"/>
      <c r="M72"/>
      <c r="N72"/>
      <c r="O72"/>
      <c r="P72"/>
      <c r="X72" s="1"/>
      <c r="Y72" s="1"/>
    </row>
    <row r="73" spans="1:25" s="54" customFormat="1" ht="16.5">
      <c r="A73" s="11"/>
      <c r="B73" s="1"/>
      <c r="C73" s="1"/>
      <c r="D73" s="1"/>
      <c r="E73" s="1"/>
      <c r="F73" s="1"/>
      <c r="G73" s="1"/>
      <c r="H73" s="1"/>
      <c r="I73" s="11"/>
      <c r="J73" s="11"/>
      <c r="K73" s="11"/>
      <c r="L73" s="11"/>
      <c r="M73" s="11"/>
      <c r="N73" s="11"/>
      <c r="O73"/>
      <c r="P73"/>
      <c r="X73" s="1"/>
      <c r="Y73" s="1"/>
    </row>
  </sheetData>
  <dataValidations count="4">
    <dataValidation type="list" allowBlank="1" showInputMessage="1" showErrorMessage="1" sqref="C9:G9">
      <formula1>$Y$2:$Y$9</formula1>
    </dataValidation>
    <dataValidation type="list" allowBlank="1" showInputMessage="1" showErrorMessage="1" sqref="C10:G10">
      <formula1>$Y$10:$Y$15</formula1>
    </dataValidation>
    <dataValidation type="list" allowBlank="1" showInputMessage="1" showErrorMessage="1" sqref="C11:G11">
      <formula1>"0,1,0,2,0,3,0,4,0,5,0,6,0,7,0,8,0,9,1,0"</formula1>
    </dataValidation>
    <dataValidation type="list" allowBlank="1" showInputMessage="1" showErrorMessage="1" sqref="C8:G8">
      <formula1>"Ja,Nej"</formula1>
    </dataValidation>
  </dataValidations>
  <printOptions/>
  <pageMargins left="0.35433070866141736" right="0.35433070866141736" top="0.984251968503937" bottom="0.3937007874015748" header="0.31496062992125984" footer="0.31496062992125984"/>
  <pageSetup orientation="landscape" pageOrder="overThenDown" paperSize="9"/>
  <headerFooter alignWithMargins="0">
    <oddHeader>&amp;L&amp;"Arial Narrow,Normal"&amp;11Energi- och Innemiljödeklarering&amp;C&amp;"Arial Narrow,Normal"Uppgifter om Kylsystem&amp;R&amp;"Arial Narrow,Fet"&amp;14&amp;P(&amp;N)</oddHeader>
  </headerFooter>
  <rowBreaks count="1" manualBreakCount="1">
    <brk id="25" max="13"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Ulf Rengholt</cp:lastModifiedBy>
  <dcterms:created xsi:type="dcterms:W3CDTF">2007-12-27T21:22:50Z</dcterms:created>
  <cp:category/>
  <cp:version/>
  <cp:contentType/>
  <cp:contentStatus/>
</cp:coreProperties>
</file>